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2510" windowHeight="7410"/>
  </bookViews>
  <sheets>
    <sheet name="januari 2020 ok" sheetId="19" r:id="rId1"/>
    <sheet name="FEB 2020" sheetId="27" r:id="rId2"/>
    <sheet name="MARET 2020" sheetId="28" r:id="rId3"/>
    <sheet name="APRIL 2020" sheetId="30" r:id="rId4"/>
    <sheet name="MEI 2020" sheetId="31" r:id="rId5"/>
    <sheet name="JUNI 2020" sheetId="32" r:id="rId6"/>
    <sheet name="JULI 2020" sheetId="33" r:id="rId7"/>
    <sheet name="AGUSTUS 2020" sheetId="34" r:id="rId8"/>
    <sheet name="SEPTEMBER 2020" sheetId="35" r:id="rId9"/>
    <sheet name="OKTOBER 2020" sheetId="36" r:id="rId10"/>
    <sheet name="NOVEMBER 2020" sheetId="37" r:id="rId11"/>
    <sheet name="DESEMBER 2020" sheetId="39" r:id="rId12"/>
    <sheet name="nama muzaki" sheetId="38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G20" i="36"/>
  <c r="H102" l="1"/>
  <c r="H116"/>
  <c r="D123"/>
  <c r="H103"/>
  <c r="H117"/>
  <c r="F123" l="1"/>
  <c r="E56" l="1"/>
  <c r="H121" l="1"/>
  <c r="E75" l="1"/>
  <c r="D75"/>
  <c r="G73"/>
  <c r="G72"/>
  <c r="G71"/>
  <c r="G55"/>
  <c r="G52"/>
  <c r="G51"/>
  <c r="C54"/>
  <c r="C56" s="1"/>
  <c r="G28"/>
  <c r="F47"/>
  <c r="D47"/>
  <c r="H26"/>
  <c r="G26"/>
  <c r="G46"/>
  <c r="C30"/>
  <c r="E44"/>
  <c r="E47" s="1"/>
  <c r="G64"/>
  <c r="G68"/>
  <c r="G25"/>
  <c r="G32"/>
  <c r="C29"/>
  <c r="H27"/>
  <c r="G27"/>
  <c r="G31"/>
  <c r="C24"/>
  <c r="C37"/>
  <c r="G36"/>
  <c r="C23"/>
  <c r="C22"/>
  <c r="G34"/>
  <c r="C21"/>
  <c r="H17"/>
  <c r="G16"/>
  <c r="G15"/>
  <c r="C38"/>
  <c r="C39"/>
  <c r="G42"/>
  <c r="H33"/>
  <c r="G33"/>
  <c r="G53"/>
  <c r="C47" l="1"/>
  <c r="F120"/>
  <c r="G56"/>
  <c r="G17" i="35"/>
  <c r="K13" s="1"/>
  <c r="G16"/>
  <c r="G15"/>
  <c r="H162"/>
  <c r="F122" i="36" l="1"/>
  <c r="G31" i="35"/>
  <c r="F124" i="36" l="1"/>
  <c r="H44" i="35"/>
  <c r="F47"/>
  <c r="E47"/>
  <c r="D47"/>
  <c r="C56"/>
  <c r="H80"/>
  <c r="E80"/>
  <c r="D80"/>
  <c r="C80"/>
  <c r="G76"/>
  <c r="G75"/>
  <c r="C32"/>
  <c r="G77"/>
  <c r="G73"/>
  <c r="C39"/>
  <c r="H39"/>
  <c r="G53"/>
  <c r="G28"/>
  <c r="G72"/>
  <c r="G61"/>
  <c r="G74"/>
  <c r="G60"/>
  <c r="G71"/>
  <c r="G70"/>
  <c r="G69"/>
  <c r="G68"/>
  <c r="G66"/>
  <c r="C24"/>
  <c r="H24"/>
  <c r="G36"/>
  <c r="G64"/>
  <c r="C22"/>
  <c r="G55"/>
  <c r="C37"/>
  <c r="H34"/>
  <c r="G34"/>
  <c r="G51"/>
  <c r="C45"/>
  <c r="G26"/>
  <c r="G25"/>
  <c r="G63"/>
  <c r="G20"/>
  <c r="C30"/>
  <c r="H30"/>
  <c r="C23"/>
  <c r="C27"/>
  <c r="G52"/>
  <c r="C33"/>
  <c r="H33"/>
  <c r="G35"/>
  <c r="C29"/>
  <c r="C21"/>
  <c r="H31"/>
  <c r="G41"/>
  <c r="G44"/>
  <c r="G38"/>
  <c r="G47" l="1"/>
  <c r="G56"/>
  <c r="H156" i="33"/>
  <c r="H154"/>
  <c r="F154"/>
  <c r="D154"/>
  <c r="D152"/>
  <c r="H152"/>
  <c r="F152"/>
  <c r="K50"/>
  <c r="K49"/>
  <c r="K46"/>
  <c r="K45"/>
  <c r="D155"/>
  <c r="H149"/>
  <c r="H143"/>
  <c r="H148"/>
  <c r="H142"/>
  <c r="E44"/>
  <c r="C35" i="34" l="1"/>
  <c r="E44"/>
  <c r="F47"/>
  <c r="D47"/>
  <c r="C36"/>
  <c r="C56"/>
  <c r="G73"/>
  <c r="G72"/>
  <c r="G71"/>
  <c r="C32"/>
  <c r="G70"/>
  <c r="G52" l="1"/>
  <c r="G55"/>
  <c r="H136" l="1"/>
  <c r="C24" l="1"/>
  <c r="H24"/>
  <c r="C22"/>
  <c r="H22"/>
  <c r="C23"/>
  <c r="H27"/>
  <c r="C27"/>
  <c r="C25"/>
  <c r="C30"/>
  <c r="H30"/>
  <c r="H38"/>
  <c r="C37"/>
  <c r="H33"/>
  <c r="C33"/>
  <c r="C41"/>
  <c r="C20"/>
  <c r="H31"/>
  <c r="E31"/>
  <c r="E47" s="1"/>
  <c r="H35"/>
  <c r="C29"/>
  <c r="G51"/>
  <c r="G68" l="1"/>
  <c r="G67"/>
  <c r="G66"/>
  <c r="G65"/>
  <c r="G63"/>
  <c r="C62"/>
  <c r="C74" s="1"/>
  <c r="G61"/>
  <c r="G60"/>
  <c r="G53"/>
  <c r="G56" s="1"/>
  <c r="G42"/>
  <c r="G28"/>
  <c r="C21"/>
  <c r="C38"/>
  <c r="C39"/>
  <c r="H39"/>
  <c r="C17"/>
  <c r="H17"/>
  <c r="C16"/>
  <c r="G15"/>
  <c r="D136" i="19" l="1"/>
  <c r="H118"/>
  <c r="G70" i="33"/>
  <c r="G81" s="1"/>
  <c r="E81"/>
  <c r="C81"/>
  <c r="D81"/>
  <c r="H153"/>
  <c r="H47" l="1"/>
  <c r="G47"/>
  <c r="F47"/>
  <c r="D47"/>
  <c r="C47"/>
  <c r="H56"/>
  <c r="G56"/>
  <c r="F56"/>
  <c r="E56"/>
  <c r="D56"/>
  <c r="C56"/>
  <c r="F81"/>
  <c r="G80"/>
  <c r="G79"/>
  <c r="G78"/>
  <c r="G77"/>
  <c r="G76"/>
  <c r="G75"/>
  <c r="G74"/>
  <c r="G66"/>
  <c r="G51"/>
  <c r="G52"/>
  <c r="G55"/>
  <c r="H30"/>
  <c r="C30"/>
  <c r="G25"/>
  <c r="C20"/>
  <c r="D156" l="1"/>
  <c r="C23"/>
  <c r="C21"/>
  <c r="C39"/>
  <c r="H39"/>
  <c r="H33"/>
  <c r="C33"/>
  <c r="C34"/>
  <c r="H34"/>
  <c r="G17"/>
  <c r="C16"/>
  <c r="G15"/>
  <c r="K16" s="1"/>
  <c r="H17"/>
  <c r="G43"/>
  <c r="E47"/>
  <c r="E45"/>
  <c r="C38"/>
  <c r="G42"/>
  <c r="C27"/>
  <c r="H27"/>
  <c r="C41"/>
  <c r="H29"/>
  <c r="H35"/>
  <c r="C35"/>
  <c r="G71"/>
  <c r="G65"/>
  <c r="G64"/>
  <c r="G62"/>
  <c r="G61"/>
  <c r="H22"/>
  <c r="C37"/>
  <c r="H31"/>
  <c r="G31"/>
  <c r="C24"/>
  <c r="H24"/>
  <c r="G69"/>
  <c r="G60"/>
  <c r="G67"/>
  <c r="C53"/>
  <c r="H32"/>
  <c r="G32"/>
  <c r="E28"/>
  <c r="C36"/>
  <c r="G73"/>
  <c r="F155" l="1"/>
  <c r="H155" s="1"/>
  <c r="G89" i="31"/>
  <c r="F156" i="33" l="1"/>
  <c r="E56" i="32"/>
  <c r="C99"/>
  <c r="E39"/>
  <c r="H56"/>
  <c r="F56"/>
  <c r="D56"/>
  <c r="G51"/>
  <c r="H30"/>
  <c r="H33"/>
  <c r="H39"/>
  <c r="F47"/>
  <c r="D47"/>
  <c r="G89"/>
  <c r="G88"/>
  <c r="G90"/>
  <c r="G94"/>
  <c r="G95"/>
  <c r="G93"/>
  <c r="G83"/>
  <c r="F78"/>
  <c r="D78"/>
  <c r="H78"/>
  <c r="E78"/>
  <c r="C78"/>
  <c r="G76"/>
  <c r="C36"/>
  <c r="E40"/>
  <c r="G75"/>
  <c r="G74"/>
  <c r="C53"/>
  <c r="C56" s="1"/>
  <c r="G28"/>
  <c r="G73"/>
  <c r="G77" l="1"/>
  <c r="G17"/>
  <c r="C21"/>
  <c r="G72" l="1"/>
  <c r="G71"/>
  <c r="C24"/>
  <c r="G70"/>
  <c r="G69"/>
  <c r="G67"/>
  <c r="G65"/>
  <c r="G68"/>
  <c r="G42"/>
  <c r="G64"/>
  <c r="H34"/>
  <c r="C34"/>
  <c r="C25"/>
  <c r="C30"/>
  <c r="C37"/>
  <c r="C33"/>
  <c r="G52"/>
  <c r="C38"/>
  <c r="G55"/>
  <c r="G97"/>
  <c r="G63"/>
  <c r="G62"/>
  <c r="G60"/>
  <c r="C41"/>
  <c r="E44"/>
  <c r="E31"/>
  <c r="G78" l="1"/>
  <c r="G56"/>
  <c r="E47"/>
  <c r="F155" s="1"/>
  <c r="C35"/>
  <c r="H17"/>
  <c r="C16"/>
  <c r="G15"/>
  <c r="H105" l="1"/>
  <c r="H106" s="1"/>
  <c r="F158" s="1"/>
  <c r="C47"/>
  <c r="D155" s="1"/>
  <c r="H130" i="31" l="1"/>
  <c r="H152" i="32" l="1"/>
  <c r="H155"/>
  <c r="H116" i="30"/>
  <c r="D158" i="32" l="1"/>
  <c r="XFD151" l="1"/>
  <c r="G36" i="31"/>
  <c r="G30"/>
  <c r="G29"/>
  <c r="G26"/>
  <c r="G25"/>
  <c r="G23"/>
  <c r="G22"/>
  <c r="G21"/>
  <c r="C56"/>
  <c r="H17"/>
  <c r="H27"/>
  <c r="H29"/>
  <c r="H30"/>
  <c r="H32"/>
  <c r="H33"/>
  <c r="H44"/>
  <c r="F47"/>
  <c r="E47"/>
  <c r="D47"/>
  <c r="C90"/>
  <c r="G66"/>
  <c r="G68"/>
  <c r="G87"/>
  <c r="G86"/>
  <c r="G39"/>
  <c r="G24"/>
  <c r="G88"/>
  <c r="G85"/>
  <c r="G55"/>
  <c r="H22"/>
  <c r="G52"/>
  <c r="G51"/>
  <c r="G45"/>
  <c r="G20"/>
  <c r="H23"/>
  <c r="G27"/>
  <c r="G84"/>
  <c r="G37"/>
  <c r="G33"/>
  <c r="G41"/>
  <c r="G35"/>
  <c r="G31"/>
  <c r="G38"/>
  <c r="G44"/>
  <c r="G83" l="1"/>
  <c r="G82"/>
  <c r="G81"/>
  <c r="G80"/>
  <c r="G79"/>
  <c r="G78"/>
  <c r="G77"/>
  <c r="G63"/>
  <c r="G65"/>
  <c r="G76"/>
  <c r="G75"/>
  <c r="G74"/>
  <c r="G73"/>
  <c r="G71"/>
  <c r="G70"/>
  <c r="G69"/>
  <c r="G67"/>
  <c r="G62"/>
  <c r="G61"/>
  <c r="G60"/>
  <c r="G53"/>
  <c r="H54"/>
  <c r="G54"/>
  <c r="C32"/>
  <c r="G17"/>
  <c r="C16"/>
  <c r="G15"/>
  <c r="G42"/>
  <c r="G28"/>
  <c r="H34"/>
  <c r="H47" s="1"/>
  <c r="C34"/>
  <c r="G47" l="1"/>
  <c r="G56"/>
  <c r="C47"/>
  <c r="G90"/>
  <c r="F120" i="30"/>
  <c r="D133" i="31" l="1"/>
  <c r="H120" i="30"/>
  <c r="D136" i="31" l="1"/>
  <c r="G18" i="30"/>
  <c r="C43" l="1"/>
  <c r="F48"/>
  <c r="D48"/>
  <c r="C30"/>
  <c r="C29"/>
  <c r="E44"/>
  <c r="C41"/>
  <c r="C56"/>
  <c r="E52"/>
  <c r="E58" s="1"/>
  <c r="C53"/>
  <c r="C54"/>
  <c r="C39"/>
  <c r="E28"/>
  <c r="C27"/>
  <c r="C45"/>
  <c r="G55"/>
  <c r="G58" s="1"/>
  <c r="C35"/>
  <c r="G33"/>
  <c r="C25"/>
  <c r="C23"/>
  <c r="C22"/>
  <c r="C21"/>
  <c r="G17"/>
  <c r="C20"/>
  <c r="G74"/>
  <c r="G75"/>
  <c r="G73"/>
  <c r="G72"/>
  <c r="G71"/>
  <c r="G76"/>
  <c r="G70"/>
  <c r="G69"/>
  <c r="G68"/>
  <c r="G47"/>
  <c r="C46"/>
  <c r="G67"/>
  <c r="G66"/>
  <c r="G65"/>
  <c r="G64"/>
  <c r="G63"/>
  <c r="G62"/>
  <c r="H44"/>
  <c r="C38"/>
  <c r="H37"/>
  <c r="G36"/>
  <c r="H34"/>
  <c r="C34"/>
  <c r="H33"/>
  <c r="G32"/>
  <c r="G31"/>
  <c r="H29"/>
  <c r="H27"/>
  <c r="H25"/>
  <c r="H23"/>
  <c r="H22"/>
  <c r="H21"/>
  <c r="H18"/>
  <c r="H17"/>
  <c r="G16"/>
  <c r="G15"/>
  <c r="G17" i="28"/>
  <c r="G29"/>
  <c r="G21"/>
  <c r="G33"/>
  <c r="G36"/>
  <c r="G35"/>
  <c r="D58" i="30"/>
  <c r="F58"/>
  <c r="H58"/>
  <c r="C48" l="1"/>
  <c r="E48"/>
  <c r="F119" s="1"/>
  <c r="G77"/>
  <c r="C58"/>
  <c r="H48"/>
  <c r="G55" i="28"/>
  <c r="E56"/>
  <c r="C56"/>
  <c r="C69"/>
  <c r="G52"/>
  <c r="G51"/>
  <c r="F47"/>
  <c r="D47"/>
  <c r="G39"/>
  <c r="G20"/>
  <c r="H87" i="30" l="1"/>
  <c r="H88" s="1"/>
  <c r="F122" s="1"/>
  <c r="F121"/>
  <c r="K47" i="28"/>
  <c r="L56"/>
  <c r="G24"/>
  <c r="H54"/>
  <c r="G54"/>
  <c r="C30"/>
  <c r="L27"/>
  <c r="F123" i="30" l="1"/>
  <c r="F134" i="31" s="1"/>
  <c r="C41" i="28"/>
  <c r="C22"/>
  <c r="C25"/>
  <c r="C18"/>
  <c r="C27"/>
  <c r="G32"/>
  <c r="G60"/>
  <c r="G69" s="1"/>
  <c r="G53"/>
  <c r="G56" s="1"/>
  <c r="H33"/>
  <c r="E44"/>
  <c r="E47" s="1"/>
  <c r="F135" s="1"/>
  <c r="H83" s="1"/>
  <c r="H84" s="1"/>
  <c r="F138" s="1"/>
  <c r="H17"/>
  <c r="C34"/>
  <c r="C46"/>
  <c r="H44"/>
  <c r="G42"/>
  <c r="C38"/>
  <c r="H37"/>
  <c r="G37"/>
  <c r="H34"/>
  <c r="G31"/>
  <c r="H29"/>
  <c r="G28"/>
  <c r="H27"/>
  <c r="H25"/>
  <c r="H23"/>
  <c r="G23"/>
  <c r="H22"/>
  <c r="H21"/>
  <c r="H18"/>
  <c r="G16"/>
  <c r="G15"/>
  <c r="C47" l="1"/>
  <c r="K46" s="1"/>
  <c r="H47"/>
  <c r="G47"/>
  <c r="K29" i="27"/>
  <c r="D135" i="28" l="1"/>
  <c r="H135" s="1"/>
  <c r="H133"/>
  <c r="D138" s="1"/>
  <c r="H17" i="27"/>
  <c r="H20" l="1"/>
  <c r="G20"/>
  <c r="H44" l="1"/>
  <c r="E44"/>
  <c r="C24"/>
  <c r="H33"/>
  <c r="C33"/>
  <c r="C85"/>
  <c r="G40" l="1"/>
  <c r="G83"/>
  <c r="G72"/>
  <c r="G82"/>
  <c r="G55"/>
  <c r="H54"/>
  <c r="C54"/>
  <c r="G52"/>
  <c r="C46"/>
  <c r="C45"/>
  <c r="H34"/>
  <c r="G34"/>
  <c r="G81"/>
  <c r="G80"/>
  <c r="G84"/>
  <c r="C36"/>
  <c r="G79"/>
  <c r="G28"/>
  <c r="G43"/>
  <c r="G78"/>
  <c r="G77" l="1"/>
  <c r="G76"/>
  <c r="G75"/>
  <c r="G74"/>
  <c r="G73"/>
  <c r="G71"/>
  <c r="G70"/>
  <c r="G17"/>
  <c r="G16"/>
  <c r="G15"/>
  <c r="G39"/>
  <c r="G21"/>
  <c r="H21"/>
  <c r="H30"/>
  <c r="G53"/>
  <c r="G66" s="1"/>
  <c r="G42"/>
  <c r="C38"/>
  <c r="G85" l="1"/>
  <c r="G31"/>
  <c r="C25" l="1"/>
  <c r="H25"/>
  <c r="H37"/>
  <c r="G37"/>
  <c r="G35"/>
  <c r="G32"/>
  <c r="C41"/>
  <c r="H18"/>
  <c r="G18"/>
  <c r="H23"/>
  <c r="G23"/>
  <c r="H29"/>
  <c r="G29"/>
  <c r="H22"/>
  <c r="G22"/>
  <c r="H27"/>
  <c r="G27"/>
  <c r="G47" l="1"/>
  <c r="H47"/>
  <c r="C67" i="19"/>
  <c r="C89"/>
  <c r="H24" l="1"/>
  <c r="H27"/>
  <c r="H33"/>
  <c r="H34"/>
  <c r="H30"/>
  <c r="H18"/>
  <c r="H17"/>
  <c r="F48"/>
  <c r="D48"/>
  <c r="F67"/>
  <c r="D67"/>
  <c r="E67"/>
  <c r="G87"/>
  <c r="G86"/>
  <c r="G85"/>
  <c r="G84"/>
  <c r="G83"/>
  <c r="G88"/>
  <c r="G52"/>
  <c r="G53"/>
  <c r="G65"/>
  <c r="G25"/>
  <c r="G82" l="1"/>
  <c r="H134" l="1"/>
  <c r="G77"/>
  <c r="G78"/>
  <c r="G79"/>
  <c r="G80"/>
  <c r="G81"/>
  <c r="G76"/>
  <c r="G75"/>
  <c r="G74"/>
  <c r="G73"/>
  <c r="G72"/>
  <c r="G71"/>
  <c r="G89" l="1"/>
  <c r="G39"/>
  <c r="C46"/>
  <c r="H41"/>
  <c r="H44"/>
  <c r="E44"/>
  <c r="E48" s="1"/>
  <c r="F133" s="1"/>
  <c r="H129" s="1"/>
  <c r="H28"/>
  <c r="G29"/>
  <c r="G28"/>
  <c r="G36"/>
  <c r="G35"/>
  <c r="H22"/>
  <c r="G22"/>
  <c r="H37"/>
  <c r="G37"/>
  <c r="H23"/>
  <c r="G23"/>
  <c r="G31"/>
  <c r="G27"/>
  <c r="G32"/>
  <c r="G18"/>
  <c r="C24"/>
  <c r="G24" s="1"/>
  <c r="C41"/>
  <c r="G54" l="1"/>
  <c r="G30"/>
  <c r="G55"/>
  <c r="H55"/>
  <c r="G20"/>
  <c r="H39"/>
  <c r="G38"/>
  <c r="G17"/>
  <c r="C16"/>
  <c r="C15"/>
  <c r="H21"/>
  <c r="H48" s="1"/>
  <c r="G21"/>
  <c r="G33"/>
  <c r="G34"/>
  <c r="G67" l="1"/>
  <c r="G48"/>
  <c r="C48"/>
  <c r="D133" s="1"/>
  <c r="G65" i="39"/>
  <c r="H52" l="1"/>
  <c r="C79"/>
  <c r="H79"/>
  <c r="E79"/>
  <c r="G62"/>
  <c r="G61"/>
  <c r="G78"/>
  <c r="G77"/>
  <c r="G76"/>
  <c r="G75"/>
  <c r="G74"/>
  <c r="G73"/>
  <c r="G72"/>
  <c r="G71"/>
  <c r="G70"/>
  <c r="G69"/>
  <c r="G68"/>
  <c r="G67"/>
  <c r="G63"/>
  <c r="G66"/>
  <c r="C56"/>
  <c r="E52"/>
  <c r="E57" s="1"/>
  <c r="C53"/>
  <c r="J78" l="1"/>
  <c r="H45"/>
  <c r="H33"/>
  <c r="H30"/>
  <c r="H19"/>
  <c r="H17"/>
  <c r="C26"/>
  <c r="C38"/>
  <c r="E44"/>
  <c r="E45"/>
  <c r="C33"/>
  <c r="H34"/>
  <c r="C17"/>
  <c r="C39"/>
  <c r="C25"/>
  <c r="C43"/>
  <c r="C27"/>
  <c r="J23"/>
  <c r="E40"/>
  <c r="G22"/>
  <c r="G48" s="1"/>
  <c r="G64"/>
  <c r="G55"/>
  <c r="G57" s="1"/>
  <c r="K138"/>
  <c r="H128"/>
  <c r="G79"/>
  <c r="D79"/>
  <c r="F57"/>
  <c r="D57"/>
  <c r="H55"/>
  <c r="H57" s="1"/>
  <c r="C54"/>
  <c r="C57" s="1"/>
  <c r="F48"/>
  <c r="D48"/>
  <c r="H44"/>
  <c r="C41"/>
  <c r="C37"/>
  <c r="C36"/>
  <c r="C35"/>
  <c r="C34"/>
  <c r="E31"/>
  <c r="C30"/>
  <c r="H29"/>
  <c r="C29"/>
  <c r="H27"/>
  <c r="H25"/>
  <c r="H24"/>
  <c r="C24"/>
  <c r="C23"/>
  <c r="H22"/>
  <c r="C21"/>
  <c r="C20"/>
  <c r="E48" l="1"/>
  <c r="F127" s="1"/>
  <c r="C48"/>
  <c r="D127" s="1"/>
  <c r="H48"/>
  <c r="K16" i="37"/>
  <c r="K128" i="39" l="1"/>
  <c r="H102"/>
  <c r="H103" s="1"/>
  <c r="D130" s="1"/>
  <c r="D129"/>
  <c r="F129"/>
  <c r="K132"/>
  <c r="H123"/>
  <c r="H124" s="1"/>
  <c r="F130" s="1"/>
  <c r="H127"/>
  <c r="H129" s="1"/>
  <c r="H111" i="37"/>
  <c r="G73"/>
  <c r="H22"/>
  <c r="C22"/>
  <c r="G56"/>
  <c r="G26"/>
  <c r="G53"/>
  <c r="C20"/>
  <c r="D131" i="39" l="1"/>
  <c r="F131"/>
  <c r="H131" s="1"/>
  <c r="H130"/>
  <c r="D44" i="38"/>
  <c r="C44"/>
  <c r="E40"/>
  <c r="E29"/>
  <c r="E26"/>
  <c r="E25"/>
  <c r="E23"/>
  <c r="E21"/>
  <c r="E20"/>
  <c r="E18"/>
  <c r="E16"/>
  <c r="E15"/>
  <c r="E13"/>
  <c r="K121" i="37" l="1"/>
  <c r="E44" i="38"/>
  <c r="C69" i="37" l="1"/>
  <c r="C47"/>
  <c r="C68"/>
  <c r="C63"/>
  <c r="E44" l="1"/>
  <c r="G17"/>
  <c r="G48" l="1"/>
  <c r="C39"/>
  <c r="C21"/>
  <c r="H30"/>
  <c r="C30"/>
  <c r="C33"/>
  <c r="C67" l="1"/>
  <c r="H55"/>
  <c r="H57" s="1"/>
  <c r="C66"/>
  <c r="C64"/>
  <c r="C61"/>
  <c r="C27"/>
  <c r="C29"/>
  <c r="C25"/>
  <c r="C35"/>
  <c r="C24"/>
  <c r="C41"/>
  <c r="C23"/>
  <c r="C19"/>
  <c r="D73"/>
  <c r="H73" s="1"/>
  <c r="C62"/>
  <c r="F57"/>
  <c r="D57"/>
  <c r="C54"/>
  <c r="F48"/>
  <c r="D48"/>
  <c r="H44"/>
  <c r="C38"/>
  <c r="C37"/>
  <c r="C36"/>
  <c r="C34"/>
  <c r="H33"/>
  <c r="E31"/>
  <c r="E48" s="1"/>
  <c r="H29"/>
  <c r="H27"/>
  <c r="H25"/>
  <c r="H24"/>
  <c r="H19"/>
  <c r="H17"/>
  <c r="K52" l="1"/>
  <c r="C48"/>
  <c r="C57"/>
  <c r="C73"/>
  <c r="H48"/>
  <c r="D110" l="1"/>
  <c r="K51"/>
  <c r="H30" i="36"/>
  <c r="H75"/>
  <c r="G70"/>
  <c r="G74"/>
  <c r="G69"/>
  <c r="G65"/>
  <c r="G63"/>
  <c r="G60"/>
  <c r="H91" i="37" l="1"/>
  <c r="H92" s="1"/>
  <c r="D113" s="1"/>
  <c r="D112"/>
  <c r="D114" l="1"/>
  <c r="G35" i="36"/>
  <c r="G41"/>
  <c r="G40"/>
  <c r="G67"/>
  <c r="G66"/>
  <c r="G62"/>
  <c r="C61"/>
  <c r="C75" s="1"/>
  <c r="D120" s="1"/>
  <c r="H56"/>
  <c r="F56"/>
  <c r="D56"/>
  <c r="H44"/>
  <c r="H29"/>
  <c r="H25"/>
  <c r="H24"/>
  <c r="H22"/>
  <c r="H20"/>
  <c r="D122" l="1"/>
  <c r="H120"/>
  <c r="H122" s="1"/>
  <c r="H47"/>
  <c r="G75"/>
  <c r="H123" l="1"/>
  <c r="H124" s="1"/>
  <c r="D124"/>
  <c r="G79" i="35"/>
  <c r="G67"/>
  <c r="C46" l="1"/>
  <c r="C47" s="1"/>
  <c r="D161" s="1"/>
  <c r="H152" l="1"/>
  <c r="H153" s="1"/>
  <c r="D164" s="1"/>
  <c r="D163"/>
  <c r="K161"/>
  <c r="G62"/>
  <c r="G80" s="1"/>
  <c r="H56"/>
  <c r="F56"/>
  <c r="D56"/>
  <c r="E56"/>
  <c r="F161" s="1"/>
  <c r="H161" s="1"/>
  <c r="H163" s="1"/>
  <c r="H29"/>
  <c r="H27"/>
  <c r="H22"/>
  <c r="H20"/>
  <c r="H17"/>
  <c r="F163" l="1"/>
  <c r="H157"/>
  <c r="H158" s="1"/>
  <c r="F164" s="1"/>
  <c r="H164" s="1"/>
  <c r="H165" s="1"/>
  <c r="D165"/>
  <c r="H47"/>
  <c r="H34" i="34"/>
  <c r="G69"/>
  <c r="F165" i="35" l="1"/>
  <c r="H74" i="34"/>
  <c r="E74"/>
  <c r="F135" s="1"/>
  <c r="D74"/>
  <c r="G64"/>
  <c r="G74" s="1"/>
  <c r="H56"/>
  <c r="F56"/>
  <c r="D56"/>
  <c r="E56"/>
  <c r="C46"/>
  <c r="C47" s="1"/>
  <c r="D135" s="1"/>
  <c r="H29"/>
  <c r="H20"/>
  <c r="H47" s="1"/>
  <c r="H125" l="1"/>
  <c r="H126" s="1"/>
  <c r="D138" s="1"/>
  <c r="D137"/>
  <c r="H135"/>
  <c r="H137" s="1"/>
  <c r="H131"/>
  <c r="H132" s="1"/>
  <c r="F138" s="1"/>
  <c r="F137"/>
  <c r="G72" i="33"/>
  <c r="F139" i="34" l="1"/>
  <c r="D139"/>
  <c r="H138"/>
  <c r="H139" s="1"/>
  <c r="H156" i="32"/>
  <c r="G98"/>
  <c r="G96"/>
  <c r="G92"/>
  <c r="G91"/>
  <c r="G87"/>
  <c r="G86"/>
  <c r="G85"/>
  <c r="G84"/>
  <c r="G82"/>
  <c r="H35"/>
  <c r="H29"/>
  <c r="H27"/>
  <c r="G26"/>
  <c r="H25"/>
  <c r="H24"/>
  <c r="H22"/>
  <c r="H20"/>
  <c r="G20"/>
  <c r="G47" l="1"/>
  <c r="G99"/>
  <c r="H47"/>
  <c r="C46" i="33" l="1"/>
  <c r="G68"/>
  <c r="H20" l="1"/>
  <c r="H56" i="31" l="1"/>
  <c r="F56"/>
  <c r="D56"/>
  <c r="J55" l="1"/>
  <c r="E90"/>
  <c r="H90" l="1"/>
  <c r="D90"/>
  <c r="E56"/>
  <c r="F133" s="1"/>
  <c r="H100" l="1"/>
  <c r="H101" s="1"/>
  <c r="F135"/>
  <c r="F136" l="1"/>
  <c r="H136" s="1"/>
  <c r="H133"/>
  <c r="C77" i="30"/>
  <c r="D119" s="1"/>
  <c r="D121" s="1"/>
  <c r="F137" i="31" l="1"/>
  <c r="H119" i="30"/>
  <c r="H121" s="1"/>
  <c r="H77"/>
  <c r="D77"/>
  <c r="XFD115" l="1"/>
  <c r="D122"/>
  <c r="H122" s="1"/>
  <c r="H138" i="28"/>
  <c r="D123" i="30" l="1"/>
  <c r="H56" i="28"/>
  <c r="D56"/>
  <c r="F56"/>
  <c r="D135" i="31" l="1"/>
  <c r="D137" s="1"/>
  <c r="K123" i="30"/>
  <c r="H123"/>
  <c r="H69" i="28"/>
  <c r="D69"/>
  <c r="H134" i="31" l="1"/>
  <c r="H135" s="1"/>
  <c r="H137" s="1"/>
  <c r="H85" i="27"/>
  <c r="D85"/>
  <c r="E47" l="1"/>
  <c r="C47"/>
  <c r="H66" l="1"/>
  <c r="C66"/>
  <c r="D121" s="1"/>
  <c r="H110" s="1"/>
  <c r="D124" s="1"/>
  <c r="F47" l="1"/>
  <c r="D47"/>
  <c r="H122"/>
  <c r="F66"/>
  <c r="E66"/>
  <c r="F121" s="1"/>
  <c r="H117" s="1"/>
  <c r="H118" s="1"/>
  <c r="F124" s="1"/>
  <c r="H124" s="1"/>
  <c r="D66"/>
  <c r="D123" l="1"/>
  <c r="D125" s="1"/>
  <c r="D137" i="28" s="1"/>
  <c r="D139" s="1"/>
  <c r="H121" i="27"/>
  <c r="H123" s="1"/>
  <c r="H125" s="1"/>
  <c r="F123"/>
  <c r="F125" s="1"/>
  <c r="F136" i="28" s="1"/>
  <c r="H67" i="19"/>
  <c r="H136" i="28" l="1"/>
  <c r="H137" s="1"/>
  <c r="H139" s="1"/>
  <c r="F137"/>
  <c r="F139" s="1"/>
  <c r="D89" i="19"/>
  <c r="H89"/>
  <c r="H133" l="1"/>
  <c r="H135" s="1"/>
  <c r="D135"/>
  <c r="D137" l="1"/>
  <c r="L131" s="1"/>
  <c r="H130"/>
  <c r="F136" s="1"/>
  <c r="H136" s="1"/>
  <c r="H137" s="1"/>
  <c r="F135"/>
  <c r="F137" l="1"/>
  <c r="G55" i="37" l="1"/>
  <c r="G57" s="1"/>
  <c r="E57"/>
  <c r="F110" s="1"/>
  <c r="H106" l="1"/>
  <c r="H107" s="1"/>
  <c r="F113" s="1"/>
  <c r="F112"/>
  <c r="H110"/>
  <c r="H112" s="1"/>
  <c r="F114" l="1"/>
  <c r="H113"/>
  <c r="H114"/>
  <c r="G24" i="30"/>
  <c r="G37"/>
  <c r="G48" l="1"/>
  <c r="H158" i="32"/>
  <c r="D157" l="1"/>
  <c r="D159" s="1"/>
  <c r="H157"/>
  <c r="H159" s="1"/>
  <c r="F157"/>
  <c r="F159" s="1"/>
  <c r="G47" i="34"/>
  <c r="G34"/>
  <c r="G17" i="36" l="1"/>
  <c r="G47" s="1"/>
</calcChain>
</file>

<file path=xl/sharedStrings.xml><?xml version="1.0" encoding="utf-8"?>
<sst xmlns="http://schemas.openxmlformats.org/spreadsheetml/2006/main" count="3794" uniqueCount="560">
  <si>
    <t>NO</t>
  </si>
  <si>
    <t>ASN INSTANSI</t>
  </si>
  <si>
    <t>DANA</t>
  </si>
  <si>
    <t>ZAKAT</t>
  </si>
  <si>
    <t>JML ORG</t>
  </si>
  <si>
    <t>INFAK</t>
  </si>
  <si>
    <t>DANA INFAK &amp; ZAKAT</t>
  </si>
  <si>
    <t>KET</t>
  </si>
  <si>
    <t>JML ORG ZAKAT &amp; INFAK</t>
  </si>
  <si>
    <t>NAMA ORANG</t>
  </si>
  <si>
    <t>JUMLAH</t>
  </si>
  <si>
    <t xml:space="preserve">JUMLAH </t>
  </si>
  <si>
    <t>JUMLAH INFAK &amp; ZAKAT</t>
  </si>
  <si>
    <t>1 Orang</t>
  </si>
  <si>
    <t>JENIS ZAKAT</t>
  </si>
  <si>
    <t>PEGAWAI KANTOR KEC. XIV KOTO</t>
  </si>
  <si>
    <t>PEGAWAI KANTOR KEC. AIR MANJUNTO</t>
  </si>
  <si>
    <t>PEGAWAI KAN.KEC. KOTA MUKOMUKO</t>
  </si>
  <si>
    <t>PEGAWAI KANTOR KEC. LUBUK PINANG</t>
  </si>
  <si>
    <t>PEGAWAI KANTOR KEC. V KOTO</t>
  </si>
  <si>
    <t>PEGAWAI KANTOR KEC. AIR DIKIT</t>
  </si>
  <si>
    <t>PEGAWAI KANTOR KEC. PENARIK</t>
  </si>
  <si>
    <t>PEGAWAI KANTOR KEC. PONDOK SUGUH</t>
  </si>
  <si>
    <t>PEGAWAI KANTOR KEC. AIR RAMI</t>
  </si>
  <si>
    <t>PEGAWAI KANTOR KEC. SELAGAN RAYA</t>
  </si>
  <si>
    <t>PEGAWAI KANTOR KEC. SUNGAI RUMBAI</t>
  </si>
  <si>
    <t>PEGAWAI KAN. KEC. TERAS TERUNJAM</t>
  </si>
  <si>
    <t>PEGAWAI KANTOR KEC. MALIN DEMAN</t>
  </si>
  <si>
    <t>PEGAWAI KAN. KEC. TERAMANG JAYA</t>
  </si>
  <si>
    <t>II. DAFTAR ZAKAT PEGAWAI KECAMATAN SE - KABUPATEN MUKOMUKO</t>
  </si>
  <si>
    <t>III. DAFTAR  ZAKAT  PERORANGAN MELALUI BAZNAS KAB. MUKOMUKO</t>
  </si>
  <si>
    <t>Pengawas SMA/SMK Kab.Mukomuko</t>
  </si>
  <si>
    <t>Dinas Pekerjaan Umum dan Penataan Ruang</t>
  </si>
  <si>
    <t xml:space="preserve">Pegawai Badan Perencanaan, Penelitian dan Pengembangan Daerah </t>
  </si>
  <si>
    <t>Pegawai Badan Kepegawaian dan Pengembangan Sumber Daya Manusia</t>
  </si>
  <si>
    <t>Pegawai Dinas Pengendalian, Penduduk, Keluarga Berencana, Pemberdayaan Perempuan dan Perlindungan Anak</t>
  </si>
  <si>
    <t>Pegawai Dinas Ketahanan Pangan</t>
  </si>
  <si>
    <t>Pegawai Dinas Sosial</t>
  </si>
  <si>
    <t>Pegawai Dinas Kependudukan dan Catatan Sipil</t>
  </si>
  <si>
    <t>Pegawai Dinas Pemberdayaan Masyarakat dan Desa</t>
  </si>
  <si>
    <t>Pegawai Dinas Penanaman Modal,  Pelayanan, Perizinan dan Tenaga Kerja</t>
  </si>
  <si>
    <t xml:space="preserve">Pegawai Dinas Lingkungan Hidup </t>
  </si>
  <si>
    <t>Pegawai Dinas Perumahan Rakyat dan Kawasan Pemukiman</t>
  </si>
  <si>
    <t>Pegawai Badan Keuangan Daerah</t>
  </si>
  <si>
    <t>Pegawai Kantor Kesatuan Bangsa dan Politik</t>
  </si>
  <si>
    <t>Pegawai Dinas Pendidikan dan Kebudayaan</t>
  </si>
  <si>
    <t>Pegawai Dinas Kelautan dan Perikanan</t>
  </si>
  <si>
    <t>Pegawai Dinas Perindustrian, Perdagangan, Koperasi dan Usaha Kecil Menengah Daerah</t>
  </si>
  <si>
    <t>Pegawai Dinas Satuan Polisi Pamong Praja dan Pemadam Kebakaran</t>
  </si>
  <si>
    <t>Pegawai Dinas Pertanian</t>
  </si>
  <si>
    <t>Pegawai Inspektorat</t>
  </si>
  <si>
    <t>Pegawai KEMENAG</t>
  </si>
  <si>
    <t>Pegawai Dinas Kearsipan dan Perpustakaan</t>
  </si>
  <si>
    <t>Pegawai Dinas Pariwisata Kepemudaan dan Olahraga</t>
  </si>
  <si>
    <t>Pegawai Dinas Kesehatan</t>
  </si>
  <si>
    <t>Pegawai Kantor RSUD</t>
  </si>
  <si>
    <t>Pegawai Dinas Komunikasi dan Informatika</t>
  </si>
  <si>
    <t>Pegawai Badan Penanggulangan Bencana Daerah</t>
  </si>
  <si>
    <t>Drs.H.M.Munir, M.Hum</t>
  </si>
  <si>
    <t>B. ZAKAT / INFAK BULAN INI</t>
  </si>
  <si>
    <t xml:space="preserve">     I. DAFTAR ZAKAT DAN INFAK ASN (INSTANSI) SE - KABUPATEN MUKOMUKO</t>
  </si>
  <si>
    <t>I</t>
  </si>
  <si>
    <t>TANGGAL PENYALURAN</t>
  </si>
  <si>
    <t>ASNAF PENERIMA</t>
  </si>
  <si>
    <t>JUMLAH PENERIMA</t>
  </si>
  <si>
    <t>PROGRAM PENYALURAN</t>
  </si>
  <si>
    <t>JUMLAH DANA YG DISALUR</t>
  </si>
  <si>
    <t>Miskin</t>
  </si>
  <si>
    <t>Bidang Ekonomi</t>
  </si>
  <si>
    <t>Bidang Pendidikan</t>
  </si>
  <si>
    <t>Bidang Kesehatan</t>
  </si>
  <si>
    <t>Fisabilillah</t>
  </si>
  <si>
    <t>Bidang Dakwah</t>
  </si>
  <si>
    <t>Amilin</t>
  </si>
  <si>
    <t>II</t>
  </si>
  <si>
    <t>PENYALURAN ZAKAT</t>
  </si>
  <si>
    <t>PENYALURAN INFAK</t>
  </si>
  <si>
    <t>PENYALURAN DANA BULAN INI</t>
  </si>
  <si>
    <t xml:space="preserve">LAPORAN PENGELOLAAN ZAKAT DAN INFAK BAZNAS KABUPATEN MUKOMUKO </t>
  </si>
  <si>
    <t>C .        PENYALURAN DANA BULAN INI :</t>
  </si>
  <si>
    <t>Pegawai SETDA Kabupaten Mukomuko</t>
  </si>
  <si>
    <t>1 Kegiatan</t>
  </si>
  <si>
    <t>Bendahara,</t>
  </si>
  <si>
    <t>Lita Agustia. N, SE</t>
  </si>
  <si>
    <t>Ketua,</t>
  </si>
  <si>
    <t>Mengetahui</t>
  </si>
  <si>
    <t>BUPATI Mukomuko</t>
  </si>
  <si>
    <t>WAKIL BUPATI Mukomuko</t>
  </si>
  <si>
    <t>Bdg ADM &amp; Jasa</t>
  </si>
  <si>
    <t xml:space="preserve">JENIS </t>
  </si>
  <si>
    <t xml:space="preserve">   D. REKAPITULASI PENERIMAAN DAN PENGELUARAN ZAKAT &amp; INFAK</t>
  </si>
  <si>
    <t>Jumlah</t>
  </si>
  <si>
    <t>HAMBA ALLAH</t>
  </si>
  <si>
    <t>SALDO BULAN LALU</t>
  </si>
  <si>
    <t>24 Januari</t>
  </si>
  <si>
    <t xml:space="preserve">1 Keg </t>
  </si>
  <si>
    <t>PENERIMAAN BULAN FEBRUARI</t>
  </si>
  <si>
    <t>JUMLAH PENERIMAAN &amp; SALDO BLN LALU</t>
  </si>
  <si>
    <t>PEGAWAI KANTOR KEC. IPUH</t>
  </si>
  <si>
    <t>FAKHRUDDIN, S.Pd.I LUBUK PINANG</t>
  </si>
  <si>
    <t>5 Orang</t>
  </si>
  <si>
    <t>28 Februari</t>
  </si>
  <si>
    <t>Bidang Kesehatan / BPJS</t>
  </si>
  <si>
    <t>PENYALURAN BULAN FEBRUARI</t>
  </si>
  <si>
    <t>SALDO BULAN FEBRUARI</t>
  </si>
  <si>
    <t xml:space="preserve">1 Kegiatan </t>
  </si>
  <si>
    <t>Drs.H.M.MUNIR, M.Hum</t>
  </si>
  <si>
    <t>BUDIMAN, S.Pd.I</t>
  </si>
  <si>
    <t>SALDO BULAN MARET</t>
  </si>
  <si>
    <t>PENERIMAAN BULAN MARET</t>
  </si>
  <si>
    <t>PENYALURAN BULAN MARET</t>
  </si>
  <si>
    <t>11 Maret</t>
  </si>
  <si>
    <t>3 Orang</t>
  </si>
  <si>
    <t>Fakir</t>
  </si>
  <si>
    <t>Bidang Kesehatan/ BPJS</t>
  </si>
  <si>
    <t>26 Maret</t>
  </si>
  <si>
    <t>31 Maret</t>
  </si>
  <si>
    <t>30 Maret</t>
  </si>
  <si>
    <t xml:space="preserve">1 Orang </t>
  </si>
  <si>
    <t>Anggota DPRD Kab. Mukomuko</t>
  </si>
  <si>
    <t>Pegawai Sekretariat Dewan Kab. Mukomuko</t>
  </si>
  <si>
    <t>BUDIMAN, S.Pd.I BANDAR RATU</t>
  </si>
  <si>
    <t>22 April</t>
  </si>
  <si>
    <t>30 April</t>
  </si>
  <si>
    <t>DIANTO</t>
  </si>
  <si>
    <t>4 Orang</t>
  </si>
  <si>
    <t>SALDO BULAN APRIL</t>
  </si>
  <si>
    <t>PENYALURAN BULAN APRIL</t>
  </si>
  <si>
    <t>PENERIMAAN BULAN APRIL</t>
  </si>
  <si>
    <t>BUDIMAN, S.Pd.I (BANDAR RATU)</t>
  </si>
  <si>
    <t>FAKHRUDDIN, S.Pd.I (LUBUK PINANG)</t>
  </si>
  <si>
    <t>Drs.H.M.MUNIR, M.Hum (BANDAR RATU)</t>
  </si>
  <si>
    <t>APRIL-MEI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</si>
  <si>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</si>
  <si>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</si>
  <si>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</si>
  <si>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</si>
  <si>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</si>
  <si>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</si>
  <si>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</si>
  <si>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</si>
  <si>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</si>
  <si>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</si>
  <si>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</si>
  <si>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30 Mei</t>
  </si>
  <si>
    <t>PENYALURAN BULAN MEI</t>
  </si>
  <si>
    <t>PENERIMAAN BULAN MEI</t>
  </si>
  <si>
    <t>SALDO BULAN MEI</t>
  </si>
  <si>
    <t>12</t>
  </si>
  <si>
    <t>13</t>
  </si>
  <si>
    <t>Bid. Kesehatan/ BPJS</t>
  </si>
  <si>
    <t>PENERIMAAN BULAN JUNI</t>
  </si>
  <si>
    <t>PENYALURAN BULAN JUNI</t>
  </si>
  <si>
    <t>SALDO BULAN JUNI</t>
  </si>
  <si>
    <t>MEI-JUNI</t>
  </si>
  <si>
    <t>SARIPUDDIN (LUBUK PINANG)</t>
  </si>
  <si>
    <t>NAMA UPZ</t>
  </si>
  <si>
    <t>UPZ MASJID / MUSHOLLA KEC.  AIR MANJUNTO</t>
  </si>
  <si>
    <t>UPZ MASJID / MUSHOLLA KEC. KOTA MUKOMUKO</t>
  </si>
  <si>
    <t>UPZ MASJID / MUSHOLLA  KEC. LUBUK PINANG</t>
  </si>
  <si>
    <t>UPZ MASJID / MUSHOLLA  KEC. V KOTO</t>
  </si>
  <si>
    <t>UPZ MASJID / MUSHOLLA  KEC. PENARIK</t>
  </si>
  <si>
    <t>UPZ MASJID / MUSHOLLA KEC. PONDOK SUGUH</t>
  </si>
  <si>
    <t>UPZ MASJID / MUSHOLLA KEC. AIR RAMI</t>
  </si>
  <si>
    <t>UPZ MASJID / MUSHOLLA KEC. SELAGAN RAYA</t>
  </si>
  <si>
    <t>UPZ MASJID / MUSHOLLA  KEC. TERAS TERUNJAM</t>
  </si>
  <si>
    <t>UPZ MASJID / MUSHOLLA KEC. MALIN DEMAN</t>
  </si>
  <si>
    <t>JML UPZ</t>
  </si>
  <si>
    <t>Bid. Kesehatan</t>
  </si>
  <si>
    <t>30 Juni</t>
  </si>
  <si>
    <t>12 Juni</t>
  </si>
  <si>
    <t>17 Juni</t>
  </si>
  <si>
    <t>Bidang Dakwah Advokasi Zakat Fitrah</t>
  </si>
  <si>
    <t>JUNI-JULI</t>
  </si>
  <si>
    <t>RUSLAN, M.Pd (BANDAR RATU)</t>
  </si>
  <si>
    <t>22 Juli</t>
  </si>
  <si>
    <t>31 Juli</t>
  </si>
  <si>
    <t>MASYARAKAT ISLAM SE-KAB.MUKOMUKO</t>
  </si>
  <si>
    <t>21</t>
  </si>
  <si>
    <t>8 Juli</t>
  </si>
  <si>
    <t>9 Juli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</si>
  <si>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</si>
  <si>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</si>
  <si>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</si>
  <si>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</si>
  <si>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</si>
  <si>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</si>
  <si>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</si>
  <si>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</si>
  <si>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</si>
  <si>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</si>
  <si>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</si>
  <si>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 xml:space="preserve">Bidang Dakwah Advokasi Zakat </t>
  </si>
  <si>
    <t>30 Juli</t>
  </si>
  <si>
    <t>PENYALURAN BULAN JULI</t>
  </si>
  <si>
    <t>SALDO BULAN JULI</t>
  </si>
  <si>
    <t>JUMLAH  INFAK &amp; ZAKAT</t>
  </si>
  <si>
    <t>SALDO BULAN AGUSTUS</t>
  </si>
  <si>
    <t>PENYALURAN BULAN AGUSTUS</t>
  </si>
  <si>
    <t>PENERIMAAN BULAN AGUSTUS</t>
  </si>
  <si>
    <t>PENERIMAAN BULAN JULI</t>
  </si>
  <si>
    <t>31 Agustus</t>
  </si>
  <si>
    <t>Amil</t>
  </si>
  <si>
    <t xml:space="preserve">Bidang Kesehatan </t>
  </si>
  <si>
    <t>HAMBA ALLAH (FL)</t>
  </si>
  <si>
    <t>ANAH</t>
  </si>
  <si>
    <t>Bidang Ekonomi (Bedah Rumah)</t>
  </si>
  <si>
    <t>AGUST-SEPT</t>
  </si>
  <si>
    <t>Pegawai UPBU Bandar Udara Mukomuko</t>
  </si>
  <si>
    <t>PENERIMAAN BULAN SEPTEMBER</t>
  </si>
  <si>
    <t>PENYALURAN BULAN SEPTEMBER</t>
  </si>
  <si>
    <t>SALDO BULAN INI</t>
  </si>
  <si>
    <t>Bidang Ekonomi (UKM)</t>
  </si>
  <si>
    <t>Bidang Ekonomi (Rehab Rumah)</t>
  </si>
  <si>
    <t>30 September</t>
  </si>
  <si>
    <t>PENERIMAAN BULAN OKTOBER</t>
  </si>
  <si>
    <t>PENYALURAN BULAN OKTOBER</t>
  </si>
  <si>
    <t xml:space="preserve">08 Oktober </t>
  </si>
  <si>
    <t xml:space="preserve">14 Oktober </t>
  </si>
  <si>
    <t xml:space="preserve">31 Oktober </t>
  </si>
  <si>
    <t>1 KK</t>
  </si>
  <si>
    <t>Bdg Pendidikan</t>
  </si>
  <si>
    <t>Pegawai Dinas Pemberdayaan Masyarakat &amp; Desa</t>
  </si>
  <si>
    <t>HABIB AL HAFIDZ (PASAR MUKOMUKO)</t>
  </si>
  <si>
    <t>Bid Ekonomi (UKM)</t>
  </si>
  <si>
    <t>A. SALDO KAS BULAN LALU                                                                                                                            : Rp. 217.955.374,-</t>
  </si>
  <si>
    <t>NIA NOVITA SARI (BANDAR RATU) OKT-NOV</t>
  </si>
  <si>
    <t>SUMARDI DAN AL</t>
  </si>
  <si>
    <t>PENYALURAN BULAN NOVEMBER</t>
  </si>
  <si>
    <t>PENERIMAAN BULAN  NOVEMBER</t>
  </si>
  <si>
    <t>RESI SISWANDI (PAUH TERENJA)</t>
  </si>
  <si>
    <t>SAIKUN MA'RUF (KOTA PRAJA)</t>
  </si>
  <si>
    <t xml:space="preserve">08 November </t>
  </si>
  <si>
    <t xml:space="preserve">04 November </t>
  </si>
  <si>
    <t xml:space="preserve">11 November </t>
  </si>
  <si>
    <t xml:space="preserve">13 November </t>
  </si>
  <si>
    <t xml:space="preserve">19 November </t>
  </si>
  <si>
    <t xml:space="preserve">29 November </t>
  </si>
  <si>
    <t>99 Orang</t>
  </si>
  <si>
    <t xml:space="preserve">14 November </t>
  </si>
  <si>
    <t xml:space="preserve">20 November </t>
  </si>
  <si>
    <t>JML MUZZAKI</t>
  </si>
  <si>
    <t>JML MUNFIQ</t>
  </si>
  <si>
    <t>REKAPITULASI JUMLAH MUZZAKI DAN MUNFIK DI LINGKUNGAN DINAS INSTANSI SE- KAB. MUKOMUKO TAHUN 2019</t>
  </si>
  <si>
    <t>IDRUS (DANAU NIBUNG)</t>
  </si>
  <si>
    <t>HAMBA ALLAH 1</t>
  </si>
  <si>
    <t xml:space="preserve">                    Mukomuko, 30 November   2019</t>
  </si>
  <si>
    <t xml:space="preserve">30 November </t>
  </si>
  <si>
    <t xml:space="preserve">Bidang Pendidikan untuk  SD </t>
  </si>
  <si>
    <t>Bidang Pendidikan untuk  SMP</t>
  </si>
  <si>
    <t>Bdg Pendidikan untuk MI</t>
  </si>
  <si>
    <t>Bdg Pendidikan untuk MTS</t>
  </si>
  <si>
    <t>Bdg Pendidikan untuk MA</t>
  </si>
  <si>
    <t>Bidang Kesehatan (tunggakan BPJS)</t>
  </si>
  <si>
    <t>20 Orang</t>
  </si>
  <si>
    <t>16 Orang</t>
  </si>
  <si>
    <t>18 Orang</t>
  </si>
  <si>
    <t>50 Orang</t>
  </si>
  <si>
    <t xml:space="preserve">61 Orang / 2 Keg </t>
  </si>
  <si>
    <t>HAMBA ALLAH 2</t>
  </si>
  <si>
    <t>HAMBA ALLAH 3 (FL)</t>
  </si>
  <si>
    <t xml:space="preserve"> 209 Org/ 2 KK/ 1  Keg</t>
  </si>
  <si>
    <t>A. SALDO KAS BULAN LALU                                                                                                                            : Rp. 164.531.663,-</t>
  </si>
  <si>
    <t>NOV-DES</t>
  </si>
  <si>
    <t>ANDY KODIM</t>
  </si>
  <si>
    <t>FEBRIZON</t>
  </si>
  <si>
    <t>OKT-DES</t>
  </si>
  <si>
    <t xml:space="preserve">                    Mukomuko, 31 Desember   2019</t>
  </si>
  <si>
    <t>PENERIMAAN BULAN  DESEMBER</t>
  </si>
  <si>
    <t>PENYALURAN BULAN DESEMBER</t>
  </si>
  <si>
    <t xml:space="preserve">11 Desember </t>
  </si>
  <si>
    <t xml:space="preserve">13 Desember </t>
  </si>
  <si>
    <t xml:space="preserve">19 Desember </t>
  </si>
  <si>
    <t xml:space="preserve">30 Desember </t>
  </si>
  <si>
    <t xml:space="preserve">31 Desember </t>
  </si>
  <si>
    <t xml:space="preserve">03 Desember </t>
  </si>
  <si>
    <t xml:space="preserve">10 Desember </t>
  </si>
  <si>
    <t xml:space="preserve">12 Desember </t>
  </si>
  <si>
    <t xml:space="preserve">16 Desember </t>
  </si>
  <si>
    <t xml:space="preserve">17 Desember </t>
  </si>
  <si>
    <t xml:space="preserve">23 Desember </t>
  </si>
  <si>
    <t xml:space="preserve">27 Desember </t>
  </si>
  <si>
    <t xml:space="preserve">26 Desember </t>
  </si>
  <si>
    <t>100 Orang</t>
  </si>
  <si>
    <t>32 Orang</t>
  </si>
  <si>
    <t>22 Orang</t>
  </si>
  <si>
    <t>14 Orang</t>
  </si>
  <si>
    <t>24 Orang</t>
  </si>
  <si>
    <t>15 Orang</t>
  </si>
  <si>
    <t>Bid Ekonomi (Dhuafa)</t>
  </si>
  <si>
    <t>Bidang Dakwah/Advokasi</t>
  </si>
  <si>
    <t xml:space="preserve"> 268 Org/ 1  Keg</t>
  </si>
  <si>
    <t xml:space="preserve">18 Desember </t>
  </si>
  <si>
    <t xml:space="preserve">24 Desember </t>
  </si>
  <si>
    <t>26 Orang</t>
  </si>
  <si>
    <t>28 Orang</t>
  </si>
  <si>
    <t>HAMBA ALLAH 3</t>
  </si>
  <si>
    <t>ERWITA</t>
  </si>
  <si>
    <t>HAMBA ALLAH 4</t>
  </si>
  <si>
    <t>Drs. SAIKUN MA'RUF</t>
  </si>
  <si>
    <t>YULIAR</t>
  </si>
  <si>
    <t>ISLAMISASNI, S.Pd.I</t>
  </si>
  <si>
    <t>LITA</t>
  </si>
  <si>
    <t>UBED</t>
  </si>
  <si>
    <t>HAMBA ALLAH 5</t>
  </si>
  <si>
    <t>HAMBA ALLAH 6</t>
  </si>
  <si>
    <t>BULAN JANUARI 2020</t>
  </si>
  <si>
    <t>Anggota DPRD Kab Mukomuko</t>
  </si>
  <si>
    <t xml:space="preserve">Pegawai Sekretariat Dewan </t>
  </si>
  <si>
    <t>15 Januari</t>
  </si>
  <si>
    <t>20 Januari</t>
  </si>
  <si>
    <t>SALDO TAHUN 2019</t>
  </si>
  <si>
    <t>Bidang Muallaf</t>
  </si>
  <si>
    <t>14 Januari</t>
  </si>
  <si>
    <t xml:space="preserve">Bidang Dakwah </t>
  </si>
  <si>
    <t xml:space="preserve">Bidang Kesehatan (BPJS) </t>
  </si>
  <si>
    <t xml:space="preserve">Bidang Ekonomi (UKM) </t>
  </si>
  <si>
    <t xml:space="preserve">Bidang Ekonomi (Bedah Rumah) </t>
  </si>
  <si>
    <t>HABIB AL-HAFIDZ (PASAR MUKOMUKO)</t>
  </si>
  <si>
    <t>SARMIN DAN HARTI (BANDAR RATU)</t>
  </si>
  <si>
    <t>AMRIL (LUBUK SANAI III, XIV KOTO)</t>
  </si>
  <si>
    <t>BUDI HARTONO (DANAU NIBUNG)</t>
  </si>
  <si>
    <t>NIA NOVITA SARI (DES-JAN) BANDAR RATU</t>
  </si>
  <si>
    <t>Drs.H.SAIKUN MA'RUF (SP 06 KOTA PRAJA)</t>
  </si>
  <si>
    <t>H. MUSPAR, AG (LUBUK PINANG)</t>
  </si>
  <si>
    <t>HERI YANTO JNE (DSN JARANG, ARAH TIGA)</t>
  </si>
  <si>
    <t>PENERIMAAN BULAN JANUARI</t>
  </si>
  <si>
    <t>31 Januari</t>
  </si>
  <si>
    <t>WIYONO (Ds SETIA BUDI, TERAS TERUNJAM)</t>
  </si>
  <si>
    <t>JONI</t>
  </si>
  <si>
    <t>HAMBA ALLAH 2 (FL)</t>
  </si>
  <si>
    <t>PUSPITA SARIANDI</t>
  </si>
  <si>
    <t xml:space="preserve">                    Mukomuko, 31 Januari 2020</t>
  </si>
  <si>
    <t>PENYALURAN BULAN JANUARI</t>
  </si>
  <si>
    <t>SALDO BULAN JANUARI</t>
  </si>
  <si>
    <t xml:space="preserve">20 Orang / 3  Keg </t>
  </si>
  <si>
    <t>144 Orang/ 1  Keg</t>
  </si>
  <si>
    <t>A. SALDO KAS BULAN LALU                                                                                                                  : Rp. 24.211.343</t>
  </si>
  <si>
    <t>BULAN FEBRUARI 2020</t>
  </si>
  <si>
    <t xml:space="preserve">                    Mukomuko, 29  Februari  2020</t>
  </si>
  <si>
    <t>Jan-Feb</t>
  </si>
  <si>
    <t>GUSNIDAWATI (BANDAR RATU)</t>
  </si>
  <si>
    <t>UPZ MASJID LUBUK CABAU &amp; LALANG LUAS</t>
  </si>
  <si>
    <t>12 Februari</t>
  </si>
  <si>
    <t>13 Februari</t>
  </si>
  <si>
    <t>17 Februari</t>
  </si>
  <si>
    <t>NIA NOVITA SARI (Bandar Ratu)</t>
  </si>
  <si>
    <t>HAMBA ALLAH (FR)</t>
  </si>
  <si>
    <t>NGATMI</t>
  </si>
  <si>
    <t>NURFI ELIA</t>
  </si>
  <si>
    <t>H. MUSPAR AG</t>
  </si>
  <si>
    <t>Drs. AMZAL (LUBUK PINANG)</t>
  </si>
  <si>
    <t>SALIH SEKELUARGA  (LUBUK PINANG)</t>
  </si>
  <si>
    <t>Drs.H. SAIKUN MA'RUF (AGUNG JAYA)</t>
  </si>
  <si>
    <t>IRWAN</t>
  </si>
  <si>
    <t>JUMLAH PENERIMAAN &amp; SALDO BULAN LALU</t>
  </si>
  <si>
    <t>122 Orang/ 1 Keg</t>
  </si>
  <si>
    <t xml:space="preserve">2 Orang / 3 Keg </t>
  </si>
  <si>
    <t>Bdg Ekonomi (UKM)</t>
  </si>
  <si>
    <t xml:space="preserve"> Bidang Dakwah</t>
  </si>
  <si>
    <t>Pegawai Dinas Pariwisata Kepemudaan &amp; Olahraga</t>
  </si>
  <si>
    <t>Pegawai KEMENAG Kab. Mukomuko</t>
  </si>
  <si>
    <t>BULAN MARET 2020</t>
  </si>
  <si>
    <t>NURFI ELIA (AIR KASAI)</t>
  </si>
  <si>
    <t>ERI SURIANDI (AIR KASAI)</t>
  </si>
  <si>
    <t>NOVI ANDRIANSYA</t>
  </si>
  <si>
    <t xml:space="preserve">                    Mukomuko, 31 Maret 2020</t>
  </si>
  <si>
    <t>12 Maret</t>
  </si>
  <si>
    <t>13 Maret</t>
  </si>
  <si>
    <t>16 Maret</t>
  </si>
  <si>
    <t>23 Maret</t>
  </si>
  <si>
    <t>39 Orang</t>
  </si>
  <si>
    <t>24 Maret</t>
  </si>
  <si>
    <t xml:space="preserve"> 28 Maret</t>
  </si>
  <si>
    <t xml:space="preserve"> 30 Maret</t>
  </si>
  <si>
    <t xml:space="preserve">k </t>
  </si>
  <si>
    <t>HAMBA ALLAH (FBN)</t>
  </si>
  <si>
    <t>203 Orang/ 1 Keg</t>
  </si>
  <si>
    <t xml:space="preserve">10 Orang / 2 Keg </t>
  </si>
  <si>
    <t>BULAN APRIL 2020</t>
  </si>
  <si>
    <t>H.Drs.SAIKUN MA'RUF</t>
  </si>
  <si>
    <t>WIYONO SETIA BUDI TERAS TERUNJAM</t>
  </si>
  <si>
    <t>dr. RAHMI YARNIA</t>
  </si>
  <si>
    <t>Pegawai Bank Bengkulu Cabang Mukomuko</t>
  </si>
  <si>
    <t>Jan-April</t>
  </si>
  <si>
    <t>NIA NOVITA SARI</t>
  </si>
  <si>
    <t>UPZ MASJID KEC. PONDOK SUGUH</t>
  </si>
  <si>
    <t>Drs.AMZAL LUBUK PINANG</t>
  </si>
  <si>
    <t>RASMAWATI LUBUK PINANG</t>
  </si>
  <si>
    <t>RUSLAN, M.Pd</t>
  </si>
  <si>
    <t>NUR SYAFI'I TANJUNG MULYA</t>
  </si>
  <si>
    <t>MARET-APRIL</t>
  </si>
  <si>
    <t>06 April</t>
  </si>
  <si>
    <t>07 April</t>
  </si>
  <si>
    <t>Ibnu Sabil</t>
  </si>
  <si>
    <t>Bidang Ekonomi (Biaya Perjalanan Jauh)</t>
  </si>
  <si>
    <t>28 April</t>
  </si>
  <si>
    <t>Bidang Ekonomi (Biaya Hidup Dhuafa)</t>
  </si>
  <si>
    <t>11 April</t>
  </si>
  <si>
    <t xml:space="preserve">                    Mukomuko, 30 April 2020</t>
  </si>
  <si>
    <t>127 Orang/ 1 Keg</t>
  </si>
  <si>
    <t xml:space="preserve">2 Orang / 5 Keg </t>
  </si>
  <si>
    <t>BULAN MEI 2020</t>
  </si>
  <si>
    <t xml:space="preserve">                    Mukomuko, 31 Mei  2020</t>
  </si>
  <si>
    <t>-</t>
  </si>
  <si>
    <t>SUMARNI  (BANDAR RATU)</t>
  </si>
  <si>
    <t>ILKADRI</t>
  </si>
  <si>
    <t>H. NASRUN BOGEL (TERAMANG JAYA)</t>
  </si>
  <si>
    <t>Drs.H.ANSARI (BANDAR RATU)</t>
  </si>
  <si>
    <t>NIA NOVITA SARI (BANDAR RATU)</t>
  </si>
  <si>
    <t>HAMBA ALLAH (MASYARAKAT KOTA MUKOMUKO)</t>
  </si>
  <si>
    <t>KAMASASNI DAN KELUARGA (ZAKAT FITRAH)</t>
  </si>
  <si>
    <t>AHMAD NAFI DAN KELUARGA (ZAKAT FITRAH)</t>
  </si>
  <si>
    <t>NURHAZELI (ZAKAT FITRAH)</t>
  </si>
  <si>
    <t>BUDI HARTONO DAN KELUARGA (ZAKAT FITRAH)</t>
  </si>
  <si>
    <t>Drs.H.SAIKUN MA'RUF</t>
  </si>
  <si>
    <t>SUKAMTO (DESA TELUK BAKUNG)</t>
  </si>
  <si>
    <t>M. ALI (DESA TELUK BAKUNG)</t>
  </si>
  <si>
    <t>SRI SUTRISNO (DESA TELUK BAKUNG)</t>
  </si>
  <si>
    <t>NURFI ELIA (DESA AIR KASAI)</t>
  </si>
  <si>
    <t>UPZ MASJID DARUL AKROM AIR DIKIT</t>
  </si>
  <si>
    <t>M. JAYA</t>
  </si>
  <si>
    <t>UPZ MASJID NURUL HUDA LUBUK SANAI</t>
  </si>
  <si>
    <t>SUKARNIWATI (BANDAR RATU)</t>
  </si>
  <si>
    <t>ERAWITA-AGRADARIA-SAPAUH ERNI</t>
  </si>
  <si>
    <t>UPZ KEC. PENARIK</t>
  </si>
  <si>
    <t>AFIP MUHTAR</t>
  </si>
  <si>
    <t>04 Mei</t>
  </si>
  <si>
    <t>12 Mei</t>
  </si>
  <si>
    <t>18 Mei</t>
  </si>
  <si>
    <t>19 Mei</t>
  </si>
  <si>
    <t>128 Orang</t>
  </si>
  <si>
    <t>Bid. Pendidikan</t>
  </si>
  <si>
    <t>Biaya Hidup Dua'fa (Fitrah)</t>
  </si>
  <si>
    <t>249 Orang/ 2 Keg</t>
  </si>
  <si>
    <t xml:space="preserve">5 Orang / 2 Keg </t>
  </si>
  <si>
    <t>`</t>
  </si>
  <si>
    <t>BULAN JUNI  2020</t>
  </si>
  <si>
    <t>DEPI HASRIADI (LUBUK PINANG)</t>
  </si>
  <si>
    <t>ROSMAWATI (LUBUK PINANG)</t>
  </si>
  <si>
    <t>HASBI MUQADDAR (BANDAR RATU)</t>
  </si>
  <si>
    <t>UPZ NURUL ILMI PEDULI (LUBUK PINANG)</t>
  </si>
  <si>
    <t>H. BUSRAL, S.Pd.I (BANDAR RATU)</t>
  </si>
  <si>
    <t>LITA A.N</t>
  </si>
  <si>
    <t>NIKMAT RAGA (PENARIK)</t>
  </si>
  <si>
    <t>NURFI ELIA (AIR DIKIT)</t>
  </si>
  <si>
    <t>INDRAMAYANI (LUBUK PINANG)</t>
  </si>
  <si>
    <t>RIYANTO (PONDOK BATU)</t>
  </si>
  <si>
    <t>NURAHMI MITOVIA</t>
  </si>
  <si>
    <t>UPZ KUA KEC. XIV KOTO</t>
  </si>
  <si>
    <t>ABDUL GANI (AIR RAMI)</t>
  </si>
  <si>
    <t>UPZ MASJID / MUSHOLLA  KEC. AIR DIKIT</t>
  </si>
  <si>
    <t>UPZ MASJID / MUSHOLLA  KEC. XIV KOTO</t>
  </si>
  <si>
    <t>UPZ MASJID / MUSHOLLA  KEC. SUNGAI RUMBAI</t>
  </si>
  <si>
    <t>UPZ MASJID / MUSHOLLA KEC. TERAMANG JAYA</t>
  </si>
  <si>
    <t>UPZ MASJID / MUSHOLLA KEC. IPUH</t>
  </si>
  <si>
    <t>IV. DAFTAR ZAKAT DARI UPZ MASJID DAN MUSHOLLA SE- KAB. MUKOMUKO DI BULAN RAMADHAN</t>
  </si>
  <si>
    <t>JUMLAH DANA INFAK &amp; ZAKAT</t>
  </si>
  <si>
    <t xml:space="preserve">                    Mukomuko, 30 Juni  2020</t>
  </si>
  <si>
    <t>02 Juni</t>
  </si>
  <si>
    <t>21 Orang</t>
  </si>
  <si>
    <t>15 Juni</t>
  </si>
  <si>
    <t>Muallaf</t>
  </si>
  <si>
    <t>2 Orang</t>
  </si>
  <si>
    <t>10 Orang</t>
  </si>
  <si>
    <t>23 Juni</t>
  </si>
  <si>
    <t>25 Juni</t>
  </si>
  <si>
    <t xml:space="preserve">3 Keg </t>
  </si>
  <si>
    <t>285 Orang/ 1 kk/ 1 Keg</t>
  </si>
  <si>
    <t>Bidang Dakwah (Khitanan Mualaf)</t>
  </si>
  <si>
    <t>BULAN JULI  2020</t>
  </si>
  <si>
    <t>dr. RAHMI YARNIA (BADAR RATU)</t>
  </si>
  <si>
    <t>Ii SEKELUARGA (LUBUK PINANG)</t>
  </si>
  <si>
    <t>REDO</t>
  </si>
  <si>
    <t>HAMBA ALLAH  (AIR DIKIT)</t>
  </si>
  <si>
    <t>ERMIYATI (BANDAR RATU)</t>
  </si>
  <si>
    <t xml:space="preserve">                    Mukomuko, 31 Juli  2020</t>
  </si>
  <si>
    <t>RESI (PAUH TERENJA)</t>
  </si>
  <si>
    <t>RUKMINI (PAUH TERENJA)</t>
  </si>
  <si>
    <t>FARIDA (PAUH TERENJA)</t>
  </si>
  <si>
    <t>HAMBA ALLAH (FB)</t>
  </si>
  <si>
    <t>UPZ MASJID RETAK ILIR</t>
  </si>
  <si>
    <t>16 Juli</t>
  </si>
  <si>
    <t>Bidang Ekonomi (Bibit Ternak Sapi)</t>
  </si>
  <si>
    <t>21 Juli</t>
  </si>
  <si>
    <t xml:space="preserve">  </t>
  </si>
  <si>
    <t xml:space="preserve"> 156 Orang/ 1  Keg</t>
  </si>
  <si>
    <t>09 Juli</t>
  </si>
  <si>
    <t xml:space="preserve">2 Orang / 1  Keg </t>
  </si>
  <si>
    <t>Bidang Dakwah Advokasi Zakat</t>
  </si>
  <si>
    <t>A. SALDO KAS BULAN LALU                                                                                                                  : Rp. 4.318.291</t>
  </si>
  <si>
    <t>A. SALDO KAS BULAN LALU                                                                                                                  : Rp. 15.048.060</t>
  </si>
  <si>
    <t>A. SALDO KAS BULAN LALU                                                                                                                  : Rp. 14.601.805</t>
  </si>
  <si>
    <t>A. SALDO KAS BULAN LALU                                                                                                                  : Rp. 65.045.266</t>
  </si>
  <si>
    <t>A. SALDO KAS BULAN LALU                                                                                                                  : Rp. 78.709.847</t>
  </si>
  <si>
    <t>A. SALDO KAS BULAN LALU                                                                                                                  : Rp. 162.706.031</t>
  </si>
  <si>
    <t xml:space="preserve">                    Mukomuko, 31 Agustus 2020</t>
  </si>
  <si>
    <t>BULAN AGUSTUS  2020</t>
  </si>
  <si>
    <t>ASEP SUPIANDI (AIR DIKIT)</t>
  </si>
  <si>
    <t>Drs. H. SAIKUN MA'RUF</t>
  </si>
  <si>
    <t>PERI (BANDAR RATU)</t>
  </si>
  <si>
    <t>Drs.H. ANSARI (BANDAR RATU)</t>
  </si>
  <si>
    <t>MAS PUR (WARUNG BEBAKARAN MAS PUR)</t>
  </si>
  <si>
    <t>18 Agustus</t>
  </si>
  <si>
    <t>19 Agustus</t>
  </si>
  <si>
    <t>21 Agustus</t>
  </si>
  <si>
    <t>Bid. Dakwah</t>
  </si>
  <si>
    <t>Bid. Kesehatan (Tunggakan BPJS)</t>
  </si>
  <si>
    <t>25 Agustus</t>
  </si>
  <si>
    <t>Bid. Ekonomi</t>
  </si>
  <si>
    <t>28 Agustus</t>
  </si>
  <si>
    <t xml:space="preserve"> 147 Org/ 2 KK/ 1  Keg</t>
  </si>
  <si>
    <t>A. SALDO KAS BULAN LALU                                                                                                                : Rp. 130.648.354,-</t>
  </si>
  <si>
    <t>UPZ DS. SELAGAN JAYA AIR MANJUNTO</t>
  </si>
  <si>
    <t>HAMBA ALLAH 1 (EY)</t>
  </si>
  <si>
    <t>AMRIADI</t>
  </si>
  <si>
    <t>REDI TANESA (AGRO TALANG PETAI)</t>
  </si>
  <si>
    <t>NYARIADI (DSN BARU V KOTO)</t>
  </si>
  <si>
    <t>SRIYANTO (PONDOK LUNANG)</t>
  </si>
  <si>
    <t>NIA NOVITA SARI (JUL-SEPT)</t>
  </si>
  <si>
    <t>PUSPITA SARIENDI</t>
  </si>
  <si>
    <t>HAMBA ALLAH  4 (FL)</t>
  </si>
  <si>
    <t>02 September</t>
  </si>
  <si>
    <t>14 September</t>
  </si>
  <si>
    <t>15 September</t>
  </si>
  <si>
    <t>17 September</t>
  </si>
  <si>
    <t>22 September</t>
  </si>
  <si>
    <t>29 September</t>
  </si>
  <si>
    <t>WETNA JUNITA</t>
  </si>
  <si>
    <t>Bid. Ekonomi (Bedah Rumah)</t>
  </si>
  <si>
    <t xml:space="preserve">                    Mukomuko, 30 September 2020</t>
  </si>
  <si>
    <t>SALDO BULAN SEPTEMBER</t>
  </si>
  <si>
    <t>A. SALDO KAS BULAN LALU                                                                                                                                              : Rp. 93.467.341,-</t>
  </si>
  <si>
    <t>BULAN SEPTEMBER  2020</t>
  </si>
  <si>
    <t xml:space="preserve"> 165 Org/ 1 KK/ 1  Keg</t>
  </si>
  <si>
    <t xml:space="preserve">1 Orang / 1  Keg </t>
  </si>
  <si>
    <t>Juli-Agustus</t>
  </si>
  <si>
    <t>HAFNI (BANDAR RATU)</t>
  </si>
  <si>
    <t>TRI HARDIANTI (LUBUK PINANG)</t>
  </si>
  <si>
    <t>BULAN OKTOBER  2020</t>
  </si>
  <si>
    <t>KODIRAN</t>
  </si>
  <si>
    <t>A. SALDO KAS BULAN LALU                                                                                                                            : Rp. 36.620.507,-</t>
  </si>
  <si>
    <t>SYAIFUL</t>
  </si>
  <si>
    <t xml:space="preserve">HAMBA ALLAH </t>
  </si>
  <si>
    <t>Bid Ekonomi (Bedah Rumah)</t>
  </si>
  <si>
    <t>Bid Ekonomi (Bibit Sapi)</t>
  </si>
  <si>
    <t xml:space="preserve">12 Oktober </t>
  </si>
  <si>
    <t>Bidang Kesehatan (BPJS)</t>
  </si>
  <si>
    <t>1 Klmpk</t>
  </si>
  <si>
    <t>Bid Ekonomi (UKM Kelompok)</t>
  </si>
  <si>
    <t>Bid Ekonomi (Alat Pertanian)</t>
  </si>
  <si>
    <t>29 Orang</t>
  </si>
  <si>
    <t xml:space="preserve">                    Mukomuko, 31 Oktober   2020</t>
  </si>
  <si>
    <t>Juli-Sept</t>
  </si>
  <si>
    <t>Bdg Dakwah</t>
  </si>
  <si>
    <t>Bid. Dakwah Zakat</t>
  </si>
  <si>
    <t xml:space="preserve">9 Orang / 2 Keg </t>
  </si>
  <si>
    <t xml:space="preserve"> 164 Org/ 1 KK/ 1  Keg</t>
  </si>
  <si>
    <t>BULAN DESEMBER 2020</t>
  </si>
  <si>
    <t>BULAN NOVEMBER 2020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</si>
</sst>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??_);_(@_)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Calibri"/>
      <family val="2"/>
      <charset val="178"/>
      <scheme val="minor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5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6" fontId="2" fillId="2" borderId="13" xfId="1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0" fillId="2" borderId="0" xfId="0" applyFill="1"/>
    <xf numFmtId="0" fontId="10" fillId="2" borderId="2" xfId="0" applyFont="1" applyFill="1" applyBorder="1" applyAlignment="1">
      <alignment horizontal="center" vertical="center"/>
    </xf>
    <xf numFmtId="164" fontId="0" fillId="2" borderId="0" xfId="2" applyFont="1" applyFill="1"/>
    <xf numFmtId="166" fontId="4" fillId="2" borderId="13" xfId="1" applyNumberFormat="1" applyFont="1" applyFill="1" applyBorder="1" applyAlignment="1">
      <alignment vertical="center"/>
    </xf>
    <xf numFmtId="166" fontId="4" fillId="2" borderId="13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9" xfId="0" applyFont="1" applyFill="1" applyBorder="1" applyAlignment="1">
      <alignment horizontal="center" vertical="top"/>
    </xf>
    <xf numFmtId="164" fontId="3" fillId="2" borderId="0" xfId="2" applyFont="1" applyFill="1"/>
    <xf numFmtId="165" fontId="3" fillId="2" borderId="0" xfId="1" applyFont="1" applyFill="1"/>
    <xf numFmtId="166" fontId="3" fillId="2" borderId="0" xfId="1" applyNumberFormat="1" applyFont="1" applyFill="1"/>
    <xf numFmtId="166" fontId="3" fillId="2" borderId="0" xfId="0" applyNumberFormat="1" applyFont="1" applyFill="1"/>
    <xf numFmtId="164" fontId="3" fillId="2" borderId="0" xfId="0" applyNumberFormat="1" applyFont="1" applyFill="1"/>
    <xf numFmtId="3" fontId="3" fillId="2" borderId="0" xfId="0" applyNumberFormat="1" applyFont="1" applyFill="1"/>
    <xf numFmtId="0" fontId="1" fillId="2" borderId="0" xfId="0" applyFont="1" applyFill="1" applyAlignment="1"/>
    <xf numFmtId="0" fontId="10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/>
    <xf numFmtId="0" fontId="3" fillId="2" borderId="0" xfId="0" applyFont="1" applyFill="1" applyAlignment="1">
      <alignment horizontal="center" vertical="top"/>
    </xf>
    <xf numFmtId="166" fontId="4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horizontal="center" textRotation="255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255"/>
    </xf>
    <xf numFmtId="0" fontId="16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3" fillId="2" borderId="2" xfId="2" applyFont="1" applyFill="1" applyBorder="1"/>
    <xf numFmtId="166" fontId="4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26" xfId="0" quotePrefix="1" applyFont="1" applyFill="1" applyBorder="1" applyAlignment="1">
      <alignment horizontal="center" vertical="center"/>
    </xf>
    <xf numFmtId="166" fontId="10" fillId="2" borderId="13" xfId="1" applyNumberFormat="1" applyFont="1" applyFill="1" applyBorder="1" applyAlignment="1">
      <alignment vertical="center"/>
    </xf>
    <xf numFmtId="164" fontId="3" fillId="2" borderId="2" xfId="2" applyFont="1" applyFill="1" applyBorder="1" applyAlignment="1">
      <alignment vertical="center"/>
    </xf>
    <xf numFmtId="164" fontId="3" fillId="2" borderId="14" xfId="2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3" fillId="2" borderId="16" xfId="0" quotePrefix="1" applyFont="1" applyFill="1" applyBorder="1" applyAlignment="1">
      <alignment horizontal="center" textRotation="255"/>
    </xf>
    <xf numFmtId="0" fontId="3" fillId="2" borderId="1" xfId="0" quotePrefix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 textRotation="255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6" fontId="3" fillId="2" borderId="13" xfId="1" applyNumberFormat="1" applyFont="1" applyFill="1" applyBorder="1" applyAlignment="1">
      <alignment horizontal="center" vertical="center"/>
    </xf>
    <xf numFmtId="166" fontId="3" fillId="2" borderId="13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6" fontId="1" fillId="2" borderId="2" xfId="1" applyNumberFormat="1" applyFont="1" applyFill="1" applyBorder="1" applyAlignment="1">
      <alignment vertical="center"/>
    </xf>
    <xf numFmtId="166" fontId="1" fillId="2" borderId="13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167" fontId="3" fillId="2" borderId="0" xfId="0" applyNumberFormat="1" applyFont="1" applyFill="1"/>
    <xf numFmtId="0" fontId="8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6" fontId="9" fillId="2" borderId="13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1" fillId="2" borderId="13" xfId="1" applyNumberFormat="1" applyFont="1" applyFill="1" applyBorder="1" applyAlignment="1">
      <alignment horizontal="center" vertical="center"/>
    </xf>
    <xf numFmtId="0" fontId="19" fillId="2" borderId="0" xfId="0" applyFont="1" applyFill="1"/>
    <xf numFmtId="164" fontId="19" fillId="2" borderId="0" xfId="2" applyFont="1" applyFill="1"/>
    <xf numFmtId="0" fontId="20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top"/>
    </xf>
    <xf numFmtId="166" fontId="20" fillId="2" borderId="0" xfId="1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166" fontId="9" fillId="2" borderId="13" xfId="1" applyNumberFormat="1" applyFont="1" applyFill="1" applyBorder="1" applyAlignment="1">
      <alignment horizontal="center" vertical="center" wrapText="1"/>
    </xf>
    <xf numFmtId="166" fontId="13" fillId="2" borderId="13" xfId="1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 textRotation="255"/>
    </xf>
    <xf numFmtId="0" fontId="3" fillId="2" borderId="17" xfId="0" applyFont="1" applyFill="1" applyBorder="1" applyAlignment="1">
      <alignment vertical="center" textRotation="255"/>
    </xf>
    <xf numFmtId="0" fontId="1" fillId="2" borderId="11" xfId="0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textRotation="255"/>
    </xf>
    <xf numFmtId="0" fontId="3" fillId="2" borderId="2" xfId="0" quotePrefix="1" applyFont="1" applyFill="1" applyBorder="1" applyAlignment="1">
      <alignment horizontal="center" textRotation="255"/>
    </xf>
    <xf numFmtId="43" fontId="3" fillId="2" borderId="0" xfId="0" applyNumberFormat="1" applyFont="1" applyFill="1"/>
    <xf numFmtId="0" fontId="3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vertical="center"/>
    </xf>
    <xf numFmtId="0" fontId="19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14" fillId="2" borderId="6" xfId="0" applyFont="1" applyFill="1" applyBorder="1"/>
    <xf numFmtId="0" fontId="4" fillId="2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4" fillId="2" borderId="5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3" fillId="2" borderId="5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2" borderId="16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2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2" applyFont="1" applyFill="1" applyBorder="1"/>
    <xf numFmtId="164" fontId="3" fillId="2" borderId="14" xfId="2" applyFont="1" applyFill="1" applyBorder="1"/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3" fillId="2" borderId="2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textRotation="255"/>
    </xf>
    <xf numFmtId="166" fontId="20" fillId="2" borderId="13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166" fontId="19" fillId="2" borderId="13" xfId="1" applyNumberFormat="1" applyFont="1" applyFill="1" applyBorder="1" applyAlignment="1">
      <alignment vertical="center"/>
    </xf>
    <xf numFmtId="164" fontId="19" fillId="2" borderId="2" xfId="2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166" fontId="9" fillId="2" borderId="13" xfId="1" applyNumberFormat="1" applyFont="1" applyFill="1" applyBorder="1" applyAlignment="1">
      <alignment horizontal="left" vertical="center" wrapText="1"/>
    </xf>
    <xf numFmtId="166" fontId="9" fillId="2" borderId="13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3" fillId="2" borderId="4" xfId="2" applyFont="1" applyFill="1" applyBorder="1" applyAlignment="1">
      <alignment horizontal="center" vertical="center"/>
    </xf>
    <xf numFmtId="164" fontId="3" fillId="2" borderId="6" xfId="2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3" fillId="2" borderId="12" xfId="2" applyFont="1" applyFill="1" applyBorder="1" applyAlignment="1">
      <alignment horizontal="center" vertical="center"/>
    </xf>
    <xf numFmtId="164" fontId="3" fillId="2" borderId="13" xfId="2" applyFont="1" applyFill="1" applyBorder="1" applyAlignment="1">
      <alignment horizontal="center" vertical="center"/>
    </xf>
    <xf numFmtId="164" fontId="3" fillId="2" borderId="23" xfId="2" applyFont="1" applyFill="1" applyBorder="1" applyAlignment="1">
      <alignment horizontal="left" vertical="center"/>
    </xf>
    <xf numFmtId="164" fontId="3" fillId="2" borderId="25" xfId="2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4" xfId="2" applyFont="1" applyFill="1" applyBorder="1" applyAlignment="1">
      <alignment vertical="center"/>
    </xf>
    <xf numFmtId="164" fontId="3" fillId="2" borderId="6" xfId="2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/>
    </xf>
    <xf numFmtId="164" fontId="1" fillId="2" borderId="6" xfId="2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7" fontId="3" fillId="2" borderId="4" xfId="2" applyNumberFormat="1" applyFont="1" applyFill="1" applyBorder="1" applyAlignment="1">
      <alignment horizontal="center" vertical="center"/>
    </xf>
    <xf numFmtId="167" fontId="3" fillId="2" borderId="6" xfId="2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center" vertical="center"/>
    </xf>
    <xf numFmtId="164" fontId="2" fillId="2" borderId="4" xfId="2" applyFont="1" applyFill="1" applyBorder="1" applyAlignment="1">
      <alignment horizontal="center" vertical="center"/>
    </xf>
    <xf numFmtId="164" fontId="2" fillId="2" borderId="6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4" fontId="2" fillId="2" borderId="4" xfId="2" applyFont="1" applyFill="1" applyBorder="1" applyAlignment="1">
      <alignment horizontal="left" vertical="center"/>
    </xf>
    <xf numFmtId="164" fontId="2" fillId="2" borderId="6" xfId="2" applyFont="1" applyFill="1" applyBorder="1" applyAlignment="1">
      <alignment horizontal="left" vertical="center"/>
    </xf>
    <xf numFmtId="164" fontId="2" fillId="2" borderId="12" xfId="2" applyFont="1" applyFill="1" applyBorder="1" applyAlignment="1">
      <alignment horizontal="center" vertical="center"/>
    </xf>
    <xf numFmtId="164" fontId="2" fillId="2" borderId="13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4" fillId="2" borderId="2" xfId="2" applyFont="1" applyFill="1" applyBorder="1" applyAlignment="1">
      <alignment horizontal="center" vertical="center"/>
    </xf>
    <xf numFmtId="164" fontId="3" fillId="2" borderId="4" xfId="2" applyFont="1" applyFill="1" applyBorder="1" applyAlignment="1">
      <alignment horizontal="left" vertical="center"/>
    </xf>
    <xf numFmtId="164" fontId="3" fillId="2" borderId="6" xfId="2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2" fillId="2" borderId="2" xfId="2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2" fillId="2" borderId="4" xfId="2" applyFont="1" applyFill="1" applyBorder="1" applyAlignment="1">
      <alignment vertical="center"/>
    </xf>
    <xf numFmtId="164" fontId="2" fillId="2" borderId="6" xfId="2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16" xfId="2" applyFont="1" applyFill="1" applyBorder="1" applyAlignment="1">
      <alignment horizontal="center" vertical="center"/>
    </xf>
    <xf numFmtId="164" fontId="2" fillId="2" borderId="2" xfId="2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7" fontId="19" fillId="2" borderId="4" xfId="1" applyNumberFormat="1" applyFont="1" applyFill="1" applyBorder="1" applyAlignment="1">
      <alignment horizontal="center" vertical="center"/>
    </xf>
    <xf numFmtId="167" fontId="19" fillId="2" borderId="6" xfId="1" applyNumberFormat="1" applyFont="1" applyFill="1" applyBorder="1" applyAlignment="1">
      <alignment horizontal="center" vertical="center"/>
    </xf>
    <xf numFmtId="41" fontId="19" fillId="2" borderId="4" xfId="0" applyNumberFormat="1" applyFont="1" applyFill="1" applyBorder="1" applyAlignment="1">
      <alignment horizontal="center" vertical="center"/>
    </xf>
    <xf numFmtId="41" fontId="19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7" fontId="19" fillId="2" borderId="2" xfId="1" applyNumberFormat="1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7" fontId="19" fillId="2" borderId="20" xfId="1" applyNumberFormat="1" applyFont="1" applyFill="1" applyBorder="1" applyAlignment="1">
      <alignment horizontal="center" vertical="center"/>
    </xf>
    <xf numFmtId="167" fontId="19" fillId="2" borderId="21" xfId="1" applyNumberFormat="1" applyFont="1" applyFill="1" applyBorder="1" applyAlignment="1">
      <alignment horizontal="center" vertical="center"/>
    </xf>
    <xf numFmtId="41" fontId="19" fillId="2" borderId="20" xfId="0" applyNumberFormat="1" applyFont="1" applyFill="1" applyBorder="1" applyAlignment="1">
      <alignment horizontal="center" vertical="center"/>
    </xf>
    <xf numFmtId="41" fontId="19" fillId="2" borderId="2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167" fontId="11" fillId="2" borderId="4" xfId="1" applyNumberFormat="1" applyFont="1" applyFill="1" applyBorder="1" applyAlignment="1">
      <alignment horizontal="center" vertical="center"/>
    </xf>
    <xf numFmtId="167" fontId="11" fillId="2" borderId="6" xfId="1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1" fontId="2" fillId="2" borderId="20" xfId="0" applyNumberFormat="1" applyFont="1" applyFill="1" applyBorder="1" applyAlignment="1">
      <alignment horizontal="center" vertical="center"/>
    </xf>
    <xf numFmtId="41" fontId="2" fillId="2" borderId="21" xfId="0" applyNumberFormat="1" applyFont="1" applyFill="1" applyBorder="1" applyAlignment="1">
      <alignment horizontal="center" vertical="center"/>
    </xf>
    <xf numFmtId="167" fontId="11" fillId="2" borderId="20" xfId="1" applyNumberFormat="1" applyFont="1" applyFill="1" applyBorder="1" applyAlignment="1">
      <alignment horizontal="center" vertical="center"/>
    </xf>
    <xf numFmtId="167" fontId="11" fillId="2" borderId="21" xfId="1" applyNumberFormat="1" applyFont="1" applyFill="1" applyBorder="1" applyAlignment="1">
      <alignment horizontal="center" vertical="center"/>
    </xf>
    <xf numFmtId="164" fontId="2" fillId="2" borderId="23" xfId="2" applyFont="1" applyFill="1" applyBorder="1" applyAlignment="1">
      <alignment horizontal="left" vertical="center"/>
    </xf>
    <xf numFmtId="164" fontId="2" fillId="2" borderId="25" xfId="2" applyFont="1" applyFill="1" applyBorder="1" applyAlignment="1">
      <alignment horizontal="left" vertical="center"/>
    </xf>
    <xf numFmtId="167" fontId="2" fillId="2" borderId="4" xfId="1" applyNumberFormat="1" applyFont="1" applyFill="1" applyBorder="1" applyAlignment="1">
      <alignment horizontal="center" vertical="center"/>
    </xf>
    <xf numFmtId="167" fontId="2" fillId="2" borderId="6" xfId="1" applyNumberFormat="1" applyFont="1" applyFill="1" applyBorder="1" applyAlignment="1">
      <alignment horizontal="center" vertical="center"/>
    </xf>
    <xf numFmtId="164" fontId="2" fillId="2" borderId="2" xfId="2" applyFont="1" applyFill="1" applyBorder="1" applyAlignment="1">
      <alignment horizontal="left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6" xfId="0" applyNumberFormat="1" applyFont="1" applyFill="1" applyBorder="1" applyAlignment="1">
      <alignment horizontal="center" vertical="center"/>
    </xf>
    <xf numFmtId="164" fontId="11" fillId="2" borderId="4" xfId="2" applyFont="1" applyFill="1" applyBorder="1" applyAlignment="1">
      <alignment horizontal="left" vertical="center"/>
    </xf>
    <xf numFmtId="164" fontId="11" fillId="2" borderId="6" xfId="2" applyFont="1" applyFill="1" applyBorder="1" applyAlignment="1">
      <alignment horizontal="left" vertical="center"/>
    </xf>
    <xf numFmtId="167" fontId="2" fillId="2" borderId="1" xfId="2" applyNumberFormat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/>
    </xf>
    <xf numFmtId="164" fontId="4" fillId="2" borderId="6" xfId="2" applyFont="1" applyFill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7" fontId="3" fillId="2" borderId="2" xfId="1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1" fontId="3" fillId="0" borderId="2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164" fontId="1" fillId="2" borderId="2" xfId="2" applyFont="1" applyFill="1" applyBorder="1" applyAlignment="1">
      <alignment horizontal="left" vertical="center"/>
    </xf>
    <xf numFmtId="167" fontId="3" fillId="2" borderId="4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7" fontId="0" fillId="2" borderId="4" xfId="0" applyNumberFormat="1" applyFill="1" applyBorder="1" applyAlignment="1">
      <alignment horizontal="center"/>
    </xf>
    <xf numFmtId="167" fontId="0" fillId="2" borderId="6" xfId="0" applyNumberFormat="1" applyFill="1" applyBorder="1" applyAlignment="1">
      <alignment horizontal="center"/>
    </xf>
    <xf numFmtId="0" fontId="19" fillId="2" borderId="4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64" fontId="11" fillId="2" borderId="4" xfId="2" applyFont="1" applyFill="1" applyBorder="1" applyAlignment="1">
      <alignment vertical="center"/>
    </xf>
    <xf numFmtId="164" fontId="11" fillId="2" borderId="6" xfId="2" applyFont="1" applyFill="1" applyBorder="1" applyAlignment="1">
      <alignment vertical="center"/>
    </xf>
    <xf numFmtId="167" fontId="3" fillId="2" borderId="4" xfId="0" applyNumberFormat="1" applyFont="1" applyFill="1" applyBorder="1" applyAlignment="1">
      <alignment horizontal="center"/>
    </xf>
    <xf numFmtId="167" fontId="3" fillId="2" borderId="6" xfId="0" applyNumberFormat="1" applyFont="1" applyFill="1" applyBorder="1" applyAlignment="1">
      <alignment horizontal="center"/>
    </xf>
    <xf numFmtId="164" fontId="20" fillId="2" borderId="2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2" xfId="0" applyFill="1" applyBorder="1"/>
    <xf numFmtId="0" fontId="7" fillId="2" borderId="10" xfId="0" applyFont="1" applyFill="1" applyBorder="1" applyAlignment="1">
      <alignment horizontal="center" vertical="center" wrapText="1"/>
    </xf>
    <xf numFmtId="164" fontId="19" fillId="2" borderId="1" xfId="2" applyFont="1" applyFill="1" applyBorder="1" applyAlignment="1">
      <alignment horizontal="center" vertical="center"/>
    </xf>
    <xf numFmtId="164" fontId="19" fillId="2" borderId="4" xfId="2" applyFont="1" applyFill="1" applyBorder="1" applyAlignment="1">
      <alignment vertical="center"/>
    </xf>
    <xf numFmtId="164" fontId="19" fillId="2" borderId="6" xfId="2" applyFont="1" applyFill="1" applyBorder="1" applyAlignment="1">
      <alignment vertical="center"/>
    </xf>
    <xf numFmtId="164" fontId="19" fillId="2" borderId="2" xfId="2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19" fillId="2" borderId="4" xfId="2" applyFont="1" applyFill="1" applyBorder="1" applyAlignment="1">
      <alignment vertical="center" wrapText="1"/>
    </xf>
    <xf numFmtId="164" fontId="19" fillId="2" borderId="6" xfId="2" applyFont="1" applyFill="1" applyBorder="1" applyAlignment="1">
      <alignment vertical="center" wrapText="1"/>
    </xf>
    <xf numFmtId="164" fontId="3" fillId="2" borderId="6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5">
    <cellStyle name="Comma" xfId="1" builtinId="3"/>
    <cellStyle name="Comma [0]" xfId="2" builtinId="6"/>
    <cellStyle name="Comma [0]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0</xdr:row>
      <xdr:rowOff>1</xdr:rowOff>
    </xdr:from>
    <xdr:to>
      <xdr:col>4</xdr:col>
      <xdr:colOff>75483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1"/>
          <a:ext cx="1504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89322</xdr:colOff>
      <xdr:row>0</xdr:row>
      <xdr:rowOff>1</xdr:rowOff>
    </xdr:from>
    <xdr:to>
      <xdr:col>4</xdr:col>
      <xdr:colOff>61248</xdr:colOff>
      <xdr:row>5</xdr:row>
      <xdr:rowOff>40105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5897" y="1"/>
          <a:ext cx="1267326" cy="99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2828925</xdr:colOff>
      <xdr:row>0</xdr:row>
      <xdr:rowOff>1</xdr:rowOff>
    </xdr:from>
    <xdr:to>
      <xdr:col>4</xdr:col>
      <xdr:colOff>4098</xdr:colOff>
      <xdr:row>5</xdr:row>
      <xdr:rowOff>40105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"/>
          <a:ext cx="1366173" cy="99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</xdr:rowOff>
    </xdr:from>
    <xdr:to>
      <xdr:col>3</xdr:col>
      <xdr:colOff>366048</xdr:colOff>
      <xdr:row>5</xdr:row>
      <xdr:rowOff>40105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5650" y="1"/>
          <a:ext cx="1223298" cy="99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0</xdr:row>
      <xdr:rowOff>0</xdr:rowOff>
    </xdr:from>
    <xdr:to>
      <xdr:col>1</xdr:col>
      <xdr:colOff>3324726</xdr:colOff>
      <xdr:row>5</xdr:row>
      <xdr:rowOff>40104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0"/>
          <a:ext cx="1191126" cy="99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0</xdr:row>
      <xdr:rowOff>1</xdr:rowOff>
    </xdr:from>
    <xdr:to>
      <xdr:col>3</xdr:col>
      <xdr:colOff>323850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"/>
          <a:ext cx="1304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0</xdr:row>
      <xdr:rowOff>1</xdr:rowOff>
    </xdr:from>
    <xdr:to>
      <xdr:col>4</xdr:col>
      <xdr:colOff>0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"/>
          <a:ext cx="13430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2505074</xdr:colOff>
      <xdr:row>0</xdr:row>
      <xdr:rowOff>1</xdr:rowOff>
    </xdr:from>
    <xdr:to>
      <xdr:col>4</xdr:col>
      <xdr:colOff>161924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4" y="1"/>
          <a:ext cx="14573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2716432</xdr:colOff>
      <xdr:row>0</xdr:row>
      <xdr:rowOff>1</xdr:rowOff>
    </xdr:from>
    <xdr:to>
      <xdr:col>3</xdr:col>
      <xdr:colOff>368628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8664" y="1"/>
          <a:ext cx="1810085" cy="94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2704131</xdr:colOff>
      <xdr:row>0</xdr:row>
      <xdr:rowOff>1</xdr:rowOff>
    </xdr:from>
    <xdr:to>
      <xdr:col>3</xdr:col>
      <xdr:colOff>332249</xdr:colOff>
      <xdr:row>4</xdr:row>
      <xdr:rowOff>171451</xdr:rowOff>
    </xdr:to>
    <xdr:pic>
      <xdr:nvPicPr>
        <xdr:cNvPr id="3" name="Picture 2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0021" y="1"/>
          <a:ext cx="1713370" cy="946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2543176</xdr:colOff>
      <xdr:row>0</xdr:row>
      <xdr:rowOff>1</xdr:rowOff>
    </xdr:from>
    <xdr:to>
      <xdr:col>4</xdr:col>
      <xdr:colOff>133351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6" y="1"/>
          <a:ext cx="1485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2642022</xdr:colOff>
      <xdr:row>0</xdr:row>
      <xdr:rowOff>1</xdr:rowOff>
    </xdr:from>
    <xdr:to>
      <xdr:col>4</xdr:col>
      <xdr:colOff>129040</xdr:colOff>
      <xdr:row>4</xdr:row>
      <xdr:rowOff>171451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8" y="1"/>
          <a:ext cx="1377890" cy="92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35177</xdr:colOff>
      <xdr:row>0</xdr:row>
      <xdr:rowOff>1</xdr:rowOff>
    </xdr:from>
    <xdr:to>
      <xdr:col>4</xdr:col>
      <xdr:colOff>141957</xdr:colOff>
      <xdr:row>5</xdr:row>
      <xdr:rowOff>40105</xdr:rowOff>
    </xdr:to>
    <xdr:pic>
      <xdr:nvPicPr>
        <xdr:cNvPr id="2" name="Picture 1" descr="C:\Users\TOSHIBA\Pictures\Logo-Bazn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3256" y="1"/>
          <a:ext cx="1370096" cy="99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ORAN%20%20%20UNTUK%20KORAN%20%202020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uari 2020 ok"/>
      <sheetName val="FEB 2020"/>
      <sheetName val="MARET 2020"/>
      <sheetName val="APRIL 2020"/>
      <sheetName val="MEI 2019"/>
      <sheetName val="JUNI 2019"/>
      <sheetName val="JULI 2019"/>
      <sheetName val="AGUSTUS 2019"/>
      <sheetName val="SEPTEMBER OK"/>
      <sheetName val="OKTOBER 2019"/>
      <sheetName val="NOVEMBER 2K19"/>
      <sheetName val="nama muzaki"/>
      <sheetName val="DESEMBER 2019"/>
    </sheetNames>
    <sheetDataSet>
      <sheetData sheetId="0"/>
      <sheetData sheetId="1"/>
      <sheetData sheetId="2">
        <row r="139">
          <cell r="D139">
            <v>7618122.375</v>
          </cell>
          <cell r="F139">
            <v>6983690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149"/>
  <sheetViews>
    <sheetView tabSelected="1" workbookViewId="0">
      <selection activeCell="G39" sqref="G39"/>
    </sheetView>
  </sheetViews>
  <sheetFormatPr defaultColWidth="9.140625" defaultRowHeight="15"/>
  <cols>
    <col min="1" max="1" width="4.5703125" style="36" customWidth="1"/>
    <col min="2" max="2" width="39.85546875" style="36" customWidth="1"/>
    <col min="3" max="3" width="11.140625" style="36" customWidth="1"/>
    <col min="4" max="4" width="5.5703125" style="36" customWidth="1"/>
    <col min="5" max="5" width="10.85546875" style="36" customWidth="1"/>
    <col min="6" max="6" width="5.5703125" style="36" customWidth="1"/>
    <col min="7" max="7" width="11" style="36" customWidth="1"/>
    <col min="8" max="9" width="6.5703125" style="36" customWidth="1"/>
    <col min="10" max="10" width="12.42578125" style="36" customWidth="1"/>
    <col min="11" max="11" width="16.5703125" style="36" customWidth="1"/>
    <col min="12" max="12" width="21.140625" style="36" customWidth="1"/>
    <col min="13" max="13" width="15" style="36" customWidth="1"/>
    <col min="14" max="14" width="12.7109375" style="36" customWidth="1"/>
    <col min="15" max="16384" width="9.140625" style="36"/>
  </cols>
  <sheetData>
    <row r="7" spans="1:12" ht="15.95" customHeight="1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 ht="15.95" customHeight="1">
      <c r="A8" s="330" t="s">
        <v>306</v>
      </c>
      <c r="B8" s="330"/>
      <c r="C8" s="330"/>
      <c r="D8" s="330"/>
      <c r="E8" s="330"/>
      <c r="F8" s="330"/>
      <c r="G8" s="330"/>
      <c r="H8" s="330"/>
      <c r="I8" s="330"/>
    </row>
    <row r="9" spans="1:12" ht="15" customHeight="1">
      <c r="A9" s="37"/>
      <c r="B9" s="37"/>
      <c r="C9" s="37"/>
      <c r="D9" s="37"/>
      <c r="E9" s="37"/>
      <c r="F9" s="37"/>
      <c r="G9" s="37"/>
      <c r="H9" s="37"/>
      <c r="I9" s="37"/>
    </row>
    <row r="10" spans="1:12" ht="15.95" customHeight="1">
      <c r="A10" s="324" t="s">
        <v>337</v>
      </c>
      <c r="B10" s="325"/>
      <c r="C10" s="325"/>
      <c r="D10" s="325"/>
      <c r="E10" s="325"/>
      <c r="F10" s="325"/>
      <c r="G10" s="325"/>
      <c r="H10" s="325"/>
      <c r="I10" s="326"/>
    </row>
    <row r="11" spans="1:12" ht="15.95" customHeight="1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 ht="15.95" customHeight="1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 ht="20.100000000000001" customHeight="1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43" t="s">
        <v>7</v>
      </c>
      <c r="L13" s="38"/>
    </row>
    <row r="14" spans="1:12" ht="20.100000000000001" customHeight="1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337"/>
      <c r="I14" s="344"/>
      <c r="L14" s="38"/>
    </row>
    <row r="15" spans="1:12" ht="15.95" customHeight="1" thickTop="1">
      <c r="A15" s="140">
        <v>1</v>
      </c>
      <c r="B15" s="21" t="s">
        <v>86</v>
      </c>
      <c r="C15" s="12">
        <f>G15</f>
        <v>155608</v>
      </c>
      <c r="D15" s="12">
        <v>1</v>
      </c>
      <c r="E15" s="12">
        <v>0</v>
      </c>
      <c r="F15" s="12">
        <v>0</v>
      </c>
      <c r="G15" s="12">
        <v>155608</v>
      </c>
      <c r="H15" s="12">
        <v>1</v>
      </c>
      <c r="I15" s="11"/>
      <c r="K15" s="41"/>
    </row>
    <row r="16" spans="1:12" ht="15.95" customHeight="1">
      <c r="A16" s="139">
        <v>2</v>
      </c>
      <c r="B16" s="22" t="s">
        <v>87</v>
      </c>
      <c r="C16" s="12">
        <f>G16</f>
        <v>145266</v>
      </c>
      <c r="D16" s="12">
        <v>1</v>
      </c>
      <c r="E16" s="12">
        <v>0</v>
      </c>
      <c r="F16" s="12">
        <v>0</v>
      </c>
      <c r="G16" s="12">
        <v>145266</v>
      </c>
      <c r="H16" s="12">
        <v>1</v>
      </c>
      <c r="I16" s="2"/>
    </row>
    <row r="17" spans="1:13" ht="15.95" customHeight="1">
      <c r="A17" s="139">
        <v>3</v>
      </c>
      <c r="B17" s="22" t="s">
        <v>80</v>
      </c>
      <c r="C17" s="12">
        <v>5311410</v>
      </c>
      <c r="D17" s="12">
        <v>37</v>
      </c>
      <c r="E17" s="12">
        <v>990000</v>
      </c>
      <c r="F17" s="12">
        <v>45</v>
      </c>
      <c r="G17" s="12">
        <f>C17+E17</f>
        <v>6301410</v>
      </c>
      <c r="H17" s="12">
        <f>D17+F17</f>
        <v>82</v>
      </c>
      <c r="I17" s="2"/>
      <c r="L17" s="38"/>
    </row>
    <row r="18" spans="1:13" ht="15.95" customHeight="1">
      <c r="A18" s="139">
        <v>4</v>
      </c>
      <c r="B18" s="22" t="s">
        <v>308</v>
      </c>
      <c r="C18" s="12">
        <v>2543000</v>
      </c>
      <c r="D18" s="12">
        <v>25</v>
      </c>
      <c r="E18" s="12">
        <v>520000</v>
      </c>
      <c r="F18" s="12">
        <v>21</v>
      </c>
      <c r="G18" s="12">
        <f>C18+E18</f>
        <v>3063000</v>
      </c>
      <c r="H18" s="12">
        <f>D18+F18</f>
        <v>46</v>
      </c>
      <c r="I18" s="2"/>
      <c r="K18" s="41"/>
      <c r="M18" s="38"/>
    </row>
    <row r="19" spans="1:13" ht="15.95" customHeight="1">
      <c r="A19" s="139">
        <v>5</v>
      </c>
      <c r="B19" s="22" t="s">
        <v>307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2"/>
      <c r="M19" s="38"/>
    </row>
    <row r="20" spans="1:13" ht="24" customHeight="1">
      <c r="A20" s="139">
        <v>6</v>
      </c>
      <c r="B20" s="22" t="s">
        <v>33</v>
      </c>
      <c r="C20" s="12">
        <v>1807217</v>
      </c>
      <c r="D20" s="12">
        <v>14</v>
      </c>
      <c r="E20" s="12">
        <v>0</v>
      </c>
      <c r="F20" s="12">
        <v>0</v>
      </c>
      <c r="G20" s="12">
        <f>C20</f>
        <v>1807217</v>
      </c>
      <c r="H20" s="12">
        <v>14</v>
      </c>
      <c r="I20" s="141"/>
    </row>
    <row r="21" spans="1:13" ht="24" customHeight="1">
      <c r="A21" s="139">
        <v>7</v>
      </c>
      <c r="B21" s="22" t="s">
        <v>34</v>
      </c>
      <c r="C21" s="12">
        <v>1324703</v>
      </c>
      <c r="D21" s="12">
        <v>12</v>
      </c>
      <c r="E21" s="12">
        <v>450000</v>
      </c>
      <c r="F21" s="12">
        <v>16</v>
      </c>
      <c r="G21" s="12">
        <f t="shared" ref="G21:H23" si="0">C21+E21</f>
        <v>1774703</v>
      </c>
      <c r="H21" s="12">
        <f t="shared" si="0"/>
        <v>28</v>
      </c>
      <c r="I21" s="141"/>
      <c r="K21" s="41"/>
    </row>
    <row r="22" spans="1:13" ht="39.950000000000003" customHeight="1">
      <c r="A22" s="139">
        <v>8</v>
      </c>
      <c r="B22" s="16" t="s">
        <v>35</v>
      </c>
      <c r="C22" s="12">
        <v>2451280</v>
      </c>
      <c r="D22" s="12">
        <v>22</v>
      </c>
      <c r="E22" s="12">
        <v>150000</v>
      </c>
      <c r="F22" s="12">
        <v>5</v>
      </c>
      <c r="G22" s="12">
        <f t="shared" si="0"/>
        <v>2601280</v>
      </c>
      <c r="H22" s="12">
        <f t="shared" si="0"/>
        <v>27</v>
      </c>
      <c r="I22" s="141"/>
      <c r="K22" s="41"/>
    </row>
    <row r="23" spans="1:13" ht="17.100000000000001" customHeight="1">
      <c r="A23" s="139">
        <v>9</v>
      </c>
      <c r="B23" s="22" t="s">
        <v>36</v>
      </c>
      <c r="C23" s="12">
        <v>1740278</v>
      </c>
      <c r="D23" s="12">
        <v>17</v>
      </c>
      <c r="E23" s="12">
        <v>70000</v>
      </c>
      <c r="F23" s="12">
        <v>3</v>
      </c>
      <c r="G23" s="12">
        <f t="shared" si="0"/>
        <v>1810278</v>
      </c>
      <c r="H23" s="12">
        <f t="shared" si="0"/>
        <v>20</v>
      </c>
      <c r="I23" s="141"/>
      <c r="K23" s="41"/>
      <c r="M23" s="38"/>
    </row>
    <row r="24" spans="1:13" ht="17.100000000000001" customHeight="1">
      <c r="A24" s="139">
        <v>10</v>
      </c>
      <c r="B24" s="22" t="s">
        <v>37</v>
      </c>
      <c r="C24" s="12">
        <f>1465127-E24</f>
        <v>1325127</v>
      </c>
      <c r="D24" s="12">
        <v>11</v>
      </c>
      <c r="E24" s="12">
        <v>140000</v>
      </c>
      <c r="F24" s="12">
        <v>7</v>
      </c>
      <c r="G24" s="12">
        <f>C24+E24</f>
        <v>1465127</v>
      </c>
      <c r="H24" s="12">
        <f>D24+F24</f>
        <v>18</v>
      </c>
      <c r="I24" s="10"/>
      <c r="J24" s="41"/>
      <c r="K24" s="41"/>
    </row>
    <row r="25" spans="1:13" ht="17.100000000000001" customHeight="1">
      <c r="A25" s="139">
        <v>11</v>
      </c>
      <c r="B25" s="2" t="s">
        <v>38</v>
      </c>
      <c r="C25" s="12">
        <v>1600965</v>
      </c>
      <c r="D25" s="12">
        <v>0</v>
      </c>
      <c r="E25" s="12">
        <v>390000</v>
      </c>
      <c r="F25" s="12">
        <v>0</v>
      </c>
      <c r="G25" s="12">
        <f>C25+E25</f>
        <v>1990965</v>
      </c>
      <c r="H25" s="12">
        <v>0</v>
      </c>
      <c r="I25" s="141"/>
    </row>
    <row r="26" spans="1:13" ht="17.100000000000001" customHeight="1">
      <c r="A26" s="139">
        <v>12</v>
      </c>
      <c r="B26" s="22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41"/>
      <c r="M26" s="38"/>
    </row>
    <row r="27" spans="1:13" ht="24.95" customHeight="1">
      <c r="A27" s="139">
        <v>13</v>
      </c>
      <c r="B27" s="22" t="s">
        <v>40</v>
      </c>
      <c r="C27" s="12">
        <v>2561000</v>
      </c>
      <c r="D27" s="12">
        <v>22</v>
      </c>
      <c r="E27" s="12">
        <v>270000</v>
      </c>
      <c r="F27" s="12">
        <v>10</v>
      </c>
      <c r="G27" s="12">
        <f>C27+E27</f>
        <v>2831000</v>
      </c>
      <c r="H27" s="12">
        <f>D27+F27</f>
        <v>32</v>
      </c>
      <c r="I27" s="141"/>
      <c r="K27" s="38"/>
    </row>
    <row r="28" spans="1:13" ht="18" customHeight="1">
      <c r="A28" s="139">
        <v>14</v>
      </c>
      <c r="B28" s="22" t="s">
        <v>41</v>
      </c>
      <c r="C28" s="12">
        <v>0</v>
      </c>
      <c r="D28" s="12">
        <v>0</v>
      </c>
      <c r="E28" s="12">
        <v>530000</v>
      </c>
      <c r="F28" s="12">
        <v>15</v>
      </c>
      <c r="G28" s="12">
        <f>E28</f>
        <v>530000</v>
      </c>
      <c r="H28" s="12">
        <f>F28</f>
        <v>15</v>
      </c>
      <c r="I28" s="13"/>
      <c r="K28" s="38"/>
    </row>
    <row r="29" spans="1:13" ht="24.95" customHeight="1">
      <c r="A29" s="139">
        <v>15</v>
      </c>
      <c r="B29" s="22" t="s">
        <v>42</v>
      </c>
      <c r="C29" s="12">
        <v>1397358</v>
      </c>
      <c r="D29" s="12">
        <v>12</v>
      </c>
      <c r="E29" s="12">
        <v>330000</v>
      </c>
      <c r="F29" s="12">
        <v>11</v>
      </c>
      <c r="G29" s="12">
        <f>C29+E29</f>
        <v>1727358</v>
      </c>
      <c r="H29" s="12">
        <v>23</v>
      </c>
      <c r="I29" s="141"/>
      <c r="K29" s="38"/>
    </row>
    <row r="30" spans="1:13" ht="17.100000000000001" customHeight="1">
      <c r="A30" s="139">
        <v>16</v>
      </c>
      <c r="B30" s="22" t="s">
        <v>43</v>
      </c>
      <c r="C30" s="12">
        <v>3578898</v>
      </c>
      <c r="D30" s="12">
        <v>33</v>
      </c>
      <c r="E30" s="12">
        <v>690000</v>
      </c>
      <c r="F30" s="12">
        <v>25</v>
      </c>
      <c r="G30" s="12">
        <f>C30+E30</f>
        <v>4268898</v>
      </c>
      <c r="H30" s="12">
        <f>D30+F30</f>
        <v>58</v>
      </c>
      <c r="I30" s="141"/>
      <c r="K30" s="41"/>
    </row>
    <row r="31" spans="1:13" ht="17.100000000000001" customHeight="1">
      <c r="A31" s="139">
        <v>17</v>
      </c>
      <c r="B31" s="22" t="s">
        <v>57</v>
      </c>
      <c r="C31" s="12">
        <v>0</v>
      </c>
      <c r="D31" s="12">
        <v>0</v>
      </c>
      <c r="E31" s="12">
        <v>660000</v>
      </c>
      <c r="F31" s="12">
        <v>19</v>
      </c>
      <c r="G31" s="12">
        <f>E31</f>
        <v>660000</v>
      </c>
      <c r="H31" s="12">
        <v>19</v>
      </c>
      <c r="I31" s="141"/>
      <c r="K31" s="41"/>
    </row>
    <row r="32" spans="1:13" ht="17.100000000000001" customHeight="1">
      <c r="A32" s="139">
        <v>18</v>
      </c>
      <c r="B32" s="2" t="s">
        <v>44</v>
      </c>
      <c r="C32" s="12">
        <v>614000</v>
      </c>
      <c r="D32" s="12">
        <v>6</v>
      </c>
      <c r="E32" s="12">
        <v>65000</v>
      </c>
      <c r="F32" s="12">
        <v>3</v>
      </c>
      <c r="G32" s="12">
        <f>C32+E32</f>
        <v>679000</v>
      </c>
      <c r="H32" s="12">
        <v>9</v>
      </c>
      <c r="I32" s="141"/>
    </row>
    <row r="33" spans="1:13" ht="17.100000000000001" customHeight="1">
      <c r="A33" s="139">
        <v>19</v>
      </c>
      <c r="B33" s="2" t="s">
        <v>32</v>
      </c>
      <c r="C33" s="12">
        <v>1645000</v>
      </c>
      <c r="D33" s="12">
        <v>15</v>
      </c>
      <c r="E33" s="12">
        <v>1930000</v>
      </c>
      <c r="F33" s="12">
        <v>79</v>
      </c>
      <c r="G33" s="12">
        <f>C33+E33</f>
        <v>3575000</v>
      </c>
      <c r="H33" s="12">
        <f>D33+F33</f>
        <v>94</v>
      </c>
      <c r="I33" s="141"/>
      <c r="K33" s="38"/>
      <c r="L33" s="38"/>
    </row>
    <row r="34" spans="1:13" ht="17.100000000000001" customHeight="1">
      <c r="A34" s="139">
        <v>20</v>
      </c>
      <c r="B34" s="2" t="s">
        <v>45</v>
      </c>
      <c r="C34" s="12">
        <v>22645000</v>
      </c>
      <c r="D34" s="12">
        <v>189</v>
      </c>
      <c r="E34" s="12">
        <v>0</v>
      </c>
      <c r="F34" s="12">
        <v>0</v>
      </c>
      <c r="G34" s="12">
        <f>C34</f>
        <v>22645000</v>
      </c>
      <c r="H34" s="12">
        <f>D34</f>
        <v>189</v>
      </c>
      <c r="I34" s="141"/>
    </row>
    <row r="35" spans="1:13" ht="17.100000000000001" customHeight="1">
      <c r="A35" s="139">
        <v>21</v>
      </c>
      <c r="B35" s="2" t="s">
        <v>46</v>
      </c>
      <c r="C35" s="12">
        <v>1057000</v>
      </c>
      <c r="D35" s="12">
        <v>8</v>
      </c>
      <c r="E35" s="12">
        <v>0</v>
      </c>
      <c r="F35" s="12">
        <v>0</v>
      </c>
      <c r="G35" s="12">
        <f>C35</f>
        <v>1057000</v>
      </c>
      <c r="H35" s="12">
        <v>8</v>
      </c>
      <c r="I35" s="13"/>
      <c r="M35" s="39"/>
    </row>
    <row r="36" spans="1:13" ht="24.95" customHeight="1">
      <c r="A36" s="139">
        <v>22</v>
      </c>
      <c r="B36" s="22" t="s">
        <v>47</v>
      </c>
      <c r="C36" s="12">
        <v>1262654</v>
      </c>
      <c r="D36" s="12">
        <v>11</v>
      </c>
      <c r="E36" s="12">
        <v>0</v>
      </c>
      <c r="F36" s="12">
        <v>0</v>
      </c>
      <c r="G36" s="12">
        <f>C36</f>
        <v>1262654</v>
      </c>
      <c r="H36" s="12">
        <v>11</v>
      </c>
      <c r="I36" s="141"/>
    </row>
    <row r="37" spans="1:13" ht="24.95" customHeight="1">
      <c r="A37" s="139">
        <v>23</v>
      </c>
      <c r="B37" s="22" t="s">
        <v>48</v>
      </c>
      <c r="C37" s="12">
        <v>1645000</v>
      </c>
      <c r="D37" s="12">
        <v>9</v>
      </c>
      <c r="E37" s="12">
        <v>110000</v>
      </c>
      <c r="F37" s="12">
        <v>3</v>
      </c>
      <c r="G37" s="12">
        <f>C37+E37</f>
        <v>1755000</v>
      </c>
      <c r="H37" s="12">
        <f>D37+F37</f>
        <v>12</v>
      </c>
      <c r="I37" s="141"/>
      <c r="K37" s="41"/>
    </row>
    <row r="38" spans="1:13" ht="15.95" customHeight="1">
      <c r="A38" s="139">
        <v>24</v>
      </c>
      <c r="B38" s="22" t="s">
        <v>49</v>
      </c>
      <c r="C38" s="12">
        <v>1625000</v>
      </c>
      <c r="D38" s="12">
        <v>13</v>
      </c>
      <c r="E38" s="12">
        <v>50000</v>
      </c>
      <c r="F38" s="12">
        <v>1</v>
      </c>
      <c r="G38" s="12">
        <f>C38+E38</f>
        <v>1675000</v>
      </c>
      <c r="H38" s="12">
        <v>14</v>
      </c>
      <c r="I38" s="141"/>
      <c r="K38" s="41"/>
    </row>
    <row r="39" spans="1:13" ht="15.95" customHeight="1">
      <c r="A39" s="139">
        <v>25</v>
      </c>
      <c r="B39" s="22" t="s">
        <v>50</v>
      </c>
      <c r="C39" s="12">
        <v>1466003</v>
      </c>
      <c r="D39" s="12">
        <v>12</v>
      </c>
      <c r="E39" s="12">
        <v>90000</v>
      </c>
      <c r="F39" s="12">
        <v>3</v>
      </c>
      <c r="G39" s="12">
        <f>C39+E39</f>
        <v>1556003</v>
      </c>
      <c r="H39" s="12">
        <f>D39+F39</f>
        <v>15</v>
      </c>
      <c r="I39" s="18"/>
      <c r="K39" s="41"/>
      <c r="L39" s="38"/>
    </row>
    <row r="40" spans="1:13" ht="15.95" customHeight="1">
      <c r="A40" s="139">
        <v>26</v>
      </c>
      <c r="B40" s="2" t="s">
        <v>53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1"/>
      <c r="M40" s="38"/>
    </row>
    <row r="41" spans="1:13" ht="15.95" customHeight="1">
      <c r="A41" s="139">
        <v>27</v>
      </c>
      <c r="B41" s="22" t="s">
        <v>55</v>
      </c>
      <c r="C41" s="12">
        <f>G41</f>
        <v>2665000</v>
      </c>
      <c r="D41" s="12">
        <v>26</v>
      </c>
      <c r="E41" s="12">
        <v>0</v>
      </c>
      <c r="F41" s="12">
        <v>0</v>
      </c>
      <c r="G41" s="12">
        <v>2665000</v>
      </c>
      <c r="H41" s="12">
        <f>D41</f>
        <v>26</v>
      </c>
      <c r="I41" s="13"/>
    </row>
    <row r="42" spans="1:13" ht="15.95" customHeight="1">
      <c r="A42" s="139">
        <v>28</v>
      </c>
      <c r="B42" s="2" t="s">
        <v>52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41"/>
      <c r="M42" s="40"/>
    </row>
    <row r="43" spans="1:13" ht="15.95" customHeight="1">
      <c r="A43" s="139">
        <v>29</v>
      </c>
      <c r="B43" s="22" t="s">
        <v>51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1"/>
      <c r="M43" s="40"/>
    </row>
    <row r="44" spans="1:13" ht="15.95" customHeight="1">
      <c r="A44" s="139">
        <v>30</v>
      </c>
      <c r="B44" s="22" t="s">
        <v>54</v>
      </c>
      <c r="C44" s="12">
        <v>148105</v>
      </c>
      <c r="D44" s="12">
        <v>1</v>
      </c>
      <c r="E44" s="12">
        <f>G44-C44</f>
        <v>15928000</v>
      </c>
      <c r="F44" s="12">
        <v>616</v>
      </c>
      <c r="G44" s="12">
        <v>16076105</v>
      </c>
      <c r="H44" s="12">
        <f>D44+F44</f>
        <v>617</v>
      </c>
      <c r="I44" s="141"/>
      <c r="M44" s="41"/>
    </row>
    <row r="45" spans="1:13" ht="15.95" customHeight="1">
      <c r="A45" s="139">
        <v>31</v>
      </c>
      <c r="B45" s="2" t="s">
        <v>56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1"/>
      <c r="J45" s="41"/>
      <c r="M45" s="40"/>
    </row>
    <row r="46" spans="1:13" ht="15.95" customHeight="1">
      <c r="A46" s="139">
        <v>32</v>
      </c>
      <c r="B46" s="2" t="s">
        <v>31</v>
      </c>
      <c r="C46" s="78">
        <f>G46</f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141"/>
      <c r="K46" s="41"/>
      <c r="L46" s="38"/>
      <c r="M46" s="41"/>
    </row>
    <row r="47" spans="1:13" ht="15.95" customHeight="1">
      <c r="A47" s="93">
        <v>33</v>
      </c>
      <c r="B47" s="79" t="s">
        <v>208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78"/>
      <c r="J47" s="41"/>
      <c r="K47" s="41"/>
      <c r="L47" s="38"/>
      <c r="M47" s="41"/>
    </row>
    <row r="48" spans="1:13" ht="18" customHeight="1">
      <c r="A48" s="345" t="s">
        <v>11</v>
      </c>
      <c r="B48" s="346"/>
      <c r="C48" s="33">
        <f t="shared" ref="C48:H48" si="1">SUM(C15:C47)</f>
        <v>61594872</v>
      </c>
      <c r="D48" s="33">
        <f t="shared" si="1"/>
        <v>505</v>
      </c>
      <c r="E48" s="33">
        <f t="shared" si="1"/>
        <v>23363000</v>
      </c>
      <c r="F48" s="33">
        <f t="shared" si="1"/>
        <v>882</v>
      </c>
      <c r="G48" s="33">
        <f t="shared" si="1"/>
        <v>84957872</v>
      </c>
      <c r="H48" s="33">
        <f t="shared" si="1"/>
        <v>1387</v>
      </c>
      <c r="I48" s="4"/>
      <c r="K48" s="41"/>
      <c r="L48" s="38"/>
    </row>
    <row r="49" spans="1:13" ht="33" customHeight="1">
      <c r="A49" s="347" t="s">
        <v>29</v>
      </c>
      <c r="B49" s="348"/>
      <c r="C49" s="348"/>
      <c r="D49" s="348"/>
      <c r="E49" s="348"/>
      <c r="F49" s="348"/>
      <c r="G49" s="348"/>
      <c r="H49" s="348"/>
      <c r="I49" s="349"/>
      <c r="K49" s="41"/>
      <c r="L49" s="38"/>
    </row>
    <row r="50" spans="1:13">
      <c r="A50" s="331" t="s">
        <v>0</v>
      </c>
      <c r="B50" s="331" t="s">
        <v>1</v>
      </c>
      <c r="C50" s="333" t="s">
        <v>2</v>
      </c>
      <c r="D50" s="334"/>
      <c r="E50" s="334"/>
      <c r="F50" s="335"/>
      <c r="G50" s="336" t="s">
        <v>6</v>
      </c>
      <c r="H50" s="336" t="s">
        <v>8</v>
      </c>
      <c r="I50" s="331" t="s">
        <v>7</v>
      </c>
      <c r="L50" s="42"/>
      <c r="M50" s="40"/>
    </row>
    <row r="51" spans="1:13" ht="20.100000000000001" customHeight="1" thickBot="1">
      <c r="A51" s="332"/>
      <c r="B51" s="332"/>
      <c r="C51" s="14" t="s">
        <v>3</v>
      </c>
      <c r="D51" s="9" t="s">
        <v>4</v>
      </c>
      <c r="E51" s="14" t="s">
        <v>5</v>
      </c>
      <c r="F51" s="9" t="s">
        <v>4</v>
      </c>
      <c r="G51" s="337"/>
      <c r="H51" s="337"/>
      <c r="I51" s="332"/>
      <c r="M51" s="40"/>
    </row>
    <row r="52" spans="1:13" ht="20.100000000000001" customHeight="1" thickTop="1">
      <c r="A52" s="1">
        <v>1</v>
      </c>
      <c r="B52" s="6" t="s">
        <v>15</v>
      </c>
      <c r="C52" s="12">
        <v>0</v>
      </c>
      <c r="D52" s="12">
        <v>0</v>
      </c>
      <c r="E52" s="12">
        <v>280000</v>
      </c>
      <c r="F52" s="12">
        <v>0</v>
      </c>
      <c r="G52" s="12">
        <f>E52</f>
        <v>280000</v>
      </c>
      <c r="H52" s="12">
        <v>0</v>
      </c>
      <c r="I52" s="11"/>
      <c r="M52" s="41"/>
    </row>
    <row r="53" spans="1:13" ht="20.100000000000001" customHeight="1">
      <c r="A53" s="141">
        <v>2</v>
      </c>
      <c r="B53" s="6" t="s">
        <v>16</v>
      </c>
      <c r="C53" s="12">
        <v>1301590</v>
      </c>
      <c r="D53" s="12">
        <v>0</v>
      </c>
      <c r="E53" s="12">
        <v>0</v>
      </c>
      <c r="F53" s="12">
        <v>0</v>
      </c>
      <c r="G53" s="12">
        <f>C53</f>
        <v>1301590</v>
      </c>
      <c r="H53" s="35">
        <v>0</v>
      </c>
      <c r="I53" s="2"/>
    </row>
    <row r="54" spans="1:13" ht="20.100000000000001" customHeight="1">
      <c r="A54" s="141">
        <v>3</v>
      </c>
      <c r="B54" s="6" t="s">
        <v>17</v>
      </c>
      <c r="C54" s="7">
        <v>1695000</v>
      </c>
      <c r="D54" s="7">
        <v>14</v>
      </c>
      <c r="E54" s="7">
        <v>0</v>
      </c>
      <c r="F54" s="7">
        <v>0</v>
      </c>
      <c r="G54" s="7">
        <f>C54</f>
        <v>1695000</v>
      </c>
      <c r="H54" s="8">
        <v>14</v>
      </c>
      <c r="I54" s="2"/>
    </row>
    <row r="55" spans="1:13" ht="20.100000000000001" customHeight="1">
      <c r="A55" s="141">
        <v>4</v>
      </c>
      <c r="B55" s="6" t="s">
        <v>18</v>
      </c>
      <c r="C55" s="7">
        <v>471000</v>
      </c>
      <c r="D55" s="7">
        <v>5</v>
      </c>
      <c r="E55" s="7">
        <v>329000</v>
      </c>
      <c r="F55" s="7">
        <v>13</v>
      </c>
      <c r="G55" s="7">
        <f>C55+E55</f>
        <v>800000</v>
      </c>
      <c r="H55" s="8">
        <f>D55+F55</f>
        <v>18</v>
      </c>
      <c r="I55" s="2"/>
      <c r="L55" s="43"/>
    </row>
    <row r="56" spans="1:13" ht="20.100000000000001" customHeight="1">
      <c r="A56" s="141">
        <v>5</v>
      </c>
      <c r="B56" s="6" t="s">
        <v>98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2"/>
      <c r="L56" s="43"/>
    </row>
    <row r="57" spans="1:13" ht="20.100000000000001" customHeight="1">
      <c r="A57" s="141">
        <v>6</v>
      </c>
      <c r="B57" s="6" t="s">
        <v>19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8">
        <v>0</v>
      </c>
      <c r="I57" s="2"/>
      <c r="J57" s="44"/>
      <c r="L57" s="43"/>
    </row>
    <row r="58" spans="1:13" ht="20.100000000000001" customHeight="1">
      <c r="A58" s="141">
        <v>7</v>
      </c>
      <c r="B58" s="6" t="s">
        <v>20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8">
        <v>0</v>
      </c>
      <c r="I58" s="2"/>
      <c r="L58" s="43"/>
    </row>
    <row r="59" spans="1:13" ht="20.100000000000001" customHeight="1">
      <c r="A59" s="141">
        <v>8</v>
      </c>
      <c r="B59" s="6" t="s">
        <v>21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8">
        <v>0</v>
      </c>
      <c r="I59" s="2"/>
    </row>
    <row r="60" spans="1:13" ht="20.100000000000001" customHeight="1">
      <c r="A60" s="141">
        <v>9</v>
      </c>
      <c r="B60" s="6" t="s">
        <v>22</v>
      </c>
      <c r="C60" s="7">
        <v>0</v>
      </c>
      <c r="D60" s="141"/>
      <c r="E60" s="7">
        <v>0</v>
      </c>
      <c r="F60" s="7">
        <v>0</v>
      </c>
      <c r="G60" s="7">
        <v>0</v>
      </c>
      <c r="H60" s="141"/>
      <c r="I60" s="2"/>
    </row>
    <row r="61" spans="1:13" ht="20.100000000000001" customHeight="1">
      <c r="A61" s="141">
        <v>10</v>
      </c>
      <c r="B61" s="6" t="s">
        <v>23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8">
        <v>0</v>
      </c>
      <c r="I61" s="2"/>
    </row>
    <row r="62" spans="1:13" ht="20.100000000000001" customHeight="1">
      <c r="A62" s="141">
        <v>11</v>
      </c>
      <c r="B62" s="6" t="s">
        <v>28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8">
        <v>0</v>
      </c>
      <c r="I62" s="2"/>
    </row>
    <row r="63" spans="1:13" ht="20.100000000000001" customHeight="1">
      <c r="A63" s="141">
        <v>12</v>
      </c>
      <c r="B63" s="6" t="s">
        <v>24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2"/>
    </row>
    <row r="64" spans="1:13" ht="20.100000000000001" customHeight="1">
      <c r="A64" s="141">
        <v>13</v>
      </c>
      <c r="B64" s="6" t="s">
        <v>25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2"/>
      <c r="K64" s="41"/>
    </row>
    <row r="65" spans="1:11" ht="20.100000000000001" customHeight="1">
      <c r="A65" s="141">
        <v>14</v>
      </c>
      <c r="B65" s="6" t="s">
        <v>26</v>
      </c>
      <c r="C65" s="7">
        <v>1088298</v>
      </c>
      <c r="D65" s="7">
        <v>0</v>
      </c>
      <c r="E65" s="7">
        <v>0</v>
      </c>
      <c r="F65" s="7">
        <v>0</v>
      </c>
      <c r="G65" s="7">
        <f>C65</f>
        <v>1088298</v>
      </c>
      <c r="H65" s="8">
        <v>0</v>
      </c>
      <c r="I65" s="2"/>
    </row>
    <row r="66" spans="1:11" ht="20.100000000000001" customHeight="1">
      <c r="A66" s="141">
        <v>15</v>
      </c>
      <c r="B66" s="6" t="s">
        <v>27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8">
        <v>0</v>
      </c>
      <c r="I66" s="2"/>
      <c r="K66" s="41"/>
    </row>
    <row r="67" spans="1:11" ht="20.100000000000001" customHeight="1">
      <c r="A67" s="350" t="s">
        <v>10</v>
      </c>
      <c r="B67" s="351"/>
      <c r="C67" s="33">
        <f t="shared" ref="C67:H67" si="2">SUM(C52:C66)</f>
        <v>4555888</v>
      </c>
      <c r="D67" s="33">
        <f t="shared" si="2"/>
        <v>19</v>
      </c>
      <c r="E67" s="33">
        <f t="shared" si="2"/>
        <v>609000</v>
      </c>
      <c r="F67" s="33">
        <f t="shared" si="2"/>
        <v>13</v>
      </c>
      <c r="G67" s="33">
        <f t="shared" si="2"/>
        <v>5164888</v>
      </c>
      <c r="H67" s="34">
        <f t="shared" si="2"/>
        <v>32</v>
      </c>
      <c r="I67" s="2"/>
    </row>
    <row r="68" spans="1:11" ht="33" customHeight="1">
      <c r="A68" s="352" t="s">
        <v>30</v>
      </c>
      <c r="B68" s="352"/>
      <c r="C68" s="352"/>
      <c r="D68" s="352"/>
      <c r="E68" s="352"/>
      <c r="F68" s="352"/>
      <c r="G68" s="352"/>
      <c r="H68" s="352"/>
      <c r="I68" s="352"/>
    </row>
    <row r="69" spans="1:11" ht="17.100000000000001" customHeight="1">
      <c r="A69" s="331" t="s">
        <v>0</v>
      </c>
      <c r="B69" s="331" t="s">
        <v>9</v>
      </c>
      <c r="C69" s="340" t="s">
        <v>2</v>
      </c>
      <c r="D69" s="341"/>
      <c r="E69" s="341"/>
      <c r="F69" s="342"/>
      <c r="G69" s="336" t="s">
        <v>12</v>
      </c>
      <c r="H69" s="336" t="s">
        <v>8</v>
      </c>
      <c r="I69" s="336" t="s">
        <v>14</v>
      </c>
    </row>
    <row r="70" spans="1:11" ht="17.100000000000001" customHeight="1" thickBot="1">
      <c r="A70" s="332"/>
      <c r="B70" s="332"/>
      <c r="C70" s="24" t="s">
        <v>3</v>
      </c>
      <c r="D70" s="9" t="s">
        <v>4</v>
      </c>
      <c r="E70" s="24" t="s">
        <v>5</v>
      </c>
      <c r="F70" s="9" t="s">
        <v>4</v>
      </c>
      <c r="G70" s="337"/>
      <c r="H70" s="337"/>
      <c r="I70" s="337"/>
    </row>
    <row r="71" spans="1:11" ht="21" customHeight="1" thickTop="1">
      <c r="A71" s="19">
        <v>1</v>
      </c>
      <c r="B71" s="15" t="s">
        <v>325</v>
      </c>
      <c r="C71" s="12">
        <v>750000</v>
      </c>
      <c r="D71" s="35">
        <v>1</v>
      </c>
      <c r="E71" s="12">
        <v>0</v>
      </c>
      <c r="F71" s="12">
        <v>0</v>
      </c>
      <c r="G71" s="12">
        <f t="shared" ref="G71:G88" si="3">C71</f>
        <v>750000</v>
      </c>
      <c r="H71" s="35">
        <v>1</v>
      </c>
      <c r="I71" s="45"/>
    </row>
    <row r="72" spans="1:11" ht="21" customHeight="1">
      <c r="A72" s="20">
        <v>2</v>
      </c>
      <c r="B72" s="5" t="s">
        <v>318</v>
      </c>
      <c r="C72" s="12">
        <v>755000</v>
      </c>
      <c r="D72" s="35">
        <v>1</v>
      </c>
      <c r="E72" s="12">
        <v>0</v>
      </c>
      <c r="F72" s="12">
        <v>0</v>
      </c>
      <c r="G72" s="12">
        <f t="shared" si="3"/>
        <v>755000</v>
      </c>
      <c r="H72" s="35">
        <v>1</v>
      </c>
      <c r="I72" s="17"/>
    </row>
    <row r="73" spans="1:11" ht="21" customHeight="1">
      <c r="A73" s="19">
        <v>3</v>
      </c>
      <c r="B73" s="6" t="s">
        <v>130</v>
      </c>
      <c r="C73" s="12">
        <v>100000</v>
      </c>
      <c r="D73" s="35">
        <v>1</v>
      </c>
      <c r="E73" s="12">
        <v>0</v>
      </c>
      <c r="F73" s="12">
        <v>0</v>
      </c>
      <c r="G73" s="12">
        <f t="shared" si="3"/>
        <v>100000</v>
      </c>
      <c r="H73" s="35">
        <v>1</v>
      </c>
      <c r="I73" s="17"/>
    </row>
    <row r="74" spans="1:11" ht="21" customHeight="1">
      <c r="A74" s="20">
        <v>4</v>
      </c>
      <c r="B74" s="6" t="s">
        <v>323</v>
      </c>
      <c r="C74" s="12">
        <v>200000</v>
      </c>
      <c r="D74" s="35">
        <v>1</v>
      </c>
      <c r="E74" s="12">
        <v>0</v>
      </c>
      <c r="F74" s="12">
        <v>0</v>
      </c>
      <c r="G74" s="12">
        <f t="shared" si="3"/>
        <v>200000</v>
      </c>
      <c r="H74" s="35">
        <v>1</v>
      </c>
      <c r="I74" s="17"/>
    </row>
    <row r="75" spans="1:11" ht="21" customHeight="1">
      <c r="A75" s="19">
        <v>5</v>
      </c>
      <c r="B75" s="6" t="s">
        <v>131</v>
      </c>
      <c r="C75" s="12">
        <v>300000</v>
      </c>
      <c r="D75" s="35">
        <v>1</v>
      </c>
      <c r="E75" s="12">
        <v>0</v>
      </c>
      <c r="F75" s="12">
        <v>0</v>
      </c>
      <c r="G75" s="12">
        <f t="shared" si="3"/>
        <v>300000</v>
      </c>
      <c r="H75" s="35">
        <v>1</v>
      </c>
      <c r="I75" s="17"/>
    </row>
    <row r="76" spans="1:11" ht="21" customHeight="1">
      <c r="A76" s="20">
        <v>6</v>
      </c>
      <c r="B76" s="6" t="s">
        <v>319</v>
      </c>
      <c r="C76" s="12">
        <v>1424000</v>
      </c>
      <c r="D76" s="35">
        <v>1</v>
      </c>
      <c r="E76" s="12">
        <v>0</v>
      </c>
      <c r="F76" s="12">
        <v>0</v>
      </c>
      <c r="G76" s="12">
        <f t="shared" si="3"/>
        <v>1424000</v>
      </c>
      <c r="H76" s="35">
        <v>1</v>
      </c>
      <c r="I76" s="17"/>
      <c r="K76" s="41"/>
    </row>
    <row r="77" spans="1:11" ht="21" customHeight="1">
      <c r="A77" s="19">
        <v>7</v>
      </c>
      <c r="B77" s="6" t="s">
        <v>322</v>
      </c>
      <c r="C77" s="12">
        <v>200000</v>
      </c>
      <c r="D77" s="35">
        <v>1</v>
      </c>
      <c r="E77" s="12">
        <v>0</v>
      </c>
      <c r="F77" s="12">
        <v>0</v>
      </c>
      <c r="G77" s="12">
        <f t="shared" si="3"/>
        <v>200000</v>
      </c>
      <c r="H77" s="35">
        <v>1</v>
      </c>
      <c r="I77" s="17"/>
    </row>
    <row r="78" spans="1:11" ht="21" customHeight="1">
      <c r="A78" s="20">
        <v>8</v>
      </c>
      <c r="B78" s="6" t="s">
        <v>324</v>
      </c>
      <c r="C78" s="12">
        <v>150000</v>
      </c>
      <c r="D78" s="35">
        <v>1</v>
      </c>
      <c r="E78" s="12">
        <v>0</v>
      </c>
      <c r="F78" s="12">
        <v>0</v>
      </c>
      <c r="G78" s="12">
        <f t="shared" si="3"/>
        <v>150000</v>
      </c>
      <c r="H78" s="35">
        <v>1</v>
      </c>
      <c r="I78" s="17"/>
    </row>
    <row r="79" spans="1:11" ht="21" customHeight="1">
      <c r="A79" s="19">
        <v>9</v>
      </c>
      <c r="B79" s="6" t="s">
        <v>129</v>
      </c>
      <c r="C79" s="12">
        <v>200000</v>
      </c>
      <c r="D79" s="35">
        <v>1</v>
      </c>
      <c r="E79" s="12">
        <v>0</v>
      </c>
      <c r="F79" s="12">
        <v>0</v>
      </c>
      <c r="G79" s="12">
        <f t="shared" si="3"/>
        <v>200000</v>
      </c>
      <c r="H79" s="35">
        <v>1</v>
      </c>
      <c r="I79" s="17"/>
    </row>
    <row r="80" spans="1:11" ht="21" customHeight="1">
      <c r="A80" s="20">
        <v>10</v>
      </c>
      <c r="B80" s="6" t="s">
        <v>321</v>
      </c>
      <c r="C80" s="12">
        <v>1050000</v>
      </c>
      <c r="D80" s="35">
        <v>1</v>
      </c>
      <c r="E80" s="12">
        <v>0</v>
      </c>
      <c r="F80" s="12">
        <v>0</v>
      </c>
      <c r="G80" s="12">
        <f t="shared" si="3"/>
        <v>1050000</v>
      </c>
      <c r="H80" s="35">
        <v>1</v>
      </c>
      <c r="I80" s="17"/>
    </row>
    <row r="81" spans="1:10" ht="21" customHeight="1">
      <c r="A81" s="19">
        <v>11</v>
      </c>
      <c r="B81" s="6" t="s">
        <v>320</v>
      </c>
      <c r="C81" s="12">
        <v>750000</v>
      </c>
      <c r="D81" s="35">
        <v>1</v>
      </c>
      <c r="E81" s="12">
        <v>0</v>
      </c>
      <c r="F81" s="12">
        <v>0</v>
      </c>
      <c r="G81" s="12">
        <f t="shared" si="3"/>
        <v>750000</v>
      </c>
      <c r="H81" s="35">
        <v>1</v>
      </c>
      <c r="I81" s="17"/>
    </row>
    <row r="82" spans="1:10" ht="21" customHeight="1">
      <c r="A82" s="20">
        <v>12</v>
      </c>
      <c r="B82" s="6" t="s">
        <v>328</v>
      </c>
      <c r="C82" s="12">
        <v>1981000</v>
      </c>
      <c r="D82" s="35">
        <v>1</v>
      </c>
      <c r="E82" s="12"/>
      <c r="F82" s="12"/>
      <c r="G82" s="12">
        <f t="shared" si="3"/>
        <v>1981000</v>
      </c>
      <c r="H82" s="35">
        <v>1</v>
      </c>
      <c r="I82" s="17"/>
    </row>
    <row r="83" spans="1:10" ht="21" customHeight="1">
      <c r="A83" s="19">
        <v>13</v>
      </c>
      <c r="B83" s="6" t="s">
        <v>245</v>
      </c>
      <c r="C83" s="12">
        <v>500000</v>
      </c>
      <c r="D83" s="35">
        <v>1</v>
      </c>
      <c r="E83" s="12"/>
      <c r="F83" s="12"/>
      <c r="G83" s="12">
        <f>C83</f>
        <v>500000</v>
      </c>
      <c r="H83" s="35">
        <v>1</v>
      </c>
      <c r="I83" s="17"/>
    </row>
    <row r="84" spans="1:10" ht="21" customHeight="1">
      <c r="A84" s="19">
        <v>13</v>
      </c>
      <c r="B84" s="6" t="s">
        <v>330</v>
      </c>
      <c r="C84" s="12">
        <v>3650000</v>
      </c>
      <c r="D84" s="35">
        <v>1</v>
      </c>
      <c r="E84" s="12"/>
      <c r="F84" s="12"/>
      <c r="G84" s="12">
        <f>C84</f>
        <v>3650000</v>
      </c>
      <c r="H84" s="35">
        <v>1</v>
      </c>
      <c r="I84" s="17"/>
    </row>
    <row r="85" spans="1:10" ht="21" customHeight="1">
      <c r="A85" s="19">
        <v>13</v>
      </c>
      <c r="B85" s="6" t="s">
        <v>124</v>
      </c>
      <c r="C85" s="12">
        <v>300000</v>
      </c>
      <c r="D85" s="35">
        <v>1</v>
      </c>
      <c r="E85" s="12"/>
      <c r="F85" s="12"/>
      <c r="G85" s="12">
        <f>C85</f>
        <v>300000</v>
      </c>
      <c r="H85" s="35">
        <v>1</v>
      </c>
      <c r="I85" s="17"/>
    </row>
    <row r="86" spans="1:10" ht="21" customHeight="1">
      <c r="A86" s="19">
        <v>13</v>
      </c>
      <c r="B86" s="6" t="s">
        <v>265</v>
      </c>
      <c r="C86" s="12">
        <v>250000</v>
      </c>
      <c r="D86" s="35">
        <v>1</v>
      </c>
      <c r="E86" s="12"/>
      <c r="F86" s="12"/>
      <c r="G86" s="12">
        <f>C86</f>
        <v>250000</v>
      </c>
      <c r="H86" s="35">
        <v>1</v>
      </c>
      <c r="I86" s="17"/>
    </row>
    <row r="87" spans="1:10" ht="21" customHeight="1">
      <c r="A87" s="19">
        <v>13</v>
      </c>
      <c r="B87" s="6" t="s">
        <v>331</v>
      </c>
      <c r="C87" s="12">
        <v>100000</v>
      </c>
      <c r="D87" s="35">
        <v>1</v>
      </c>
      <c r="E87" s="12"/>
      <c r="F87" s="12"/>
      <c r="G87" s="12">
        <f>C87</f>
        <v>100000</v>
      </c>
      <c r="H87" s="35">
        <v>1</v>
      </c>
      <c r="I87" s="17"/>
    </row>
    <row r="88" spans="1:10" ht="21" customHeight="1">
      <c r="A88" s="19">
        <v>13</v>
      </c>
      <c r="B88" s="6" t="s">
        <v>329</v>
      </c>
      <c r="C88" s="12">
        <v>140558</v>
      </c>
      <c r="D88" s="35">
        <v>1</v>
      </c>
      <c r="E88" s="12"/>
      <c r="F88" s="12"/>
      <c r="G88" s="12">
        <f t="shared" si="3"/>
        <v>140558</v>
      </c>
      <c r="H88" s="35">
        <v>1</v>
      </c>
      <c r="I88" s="17"/>
    </row>
    <row r="89" spans="1:10" ht="21" customHeight="1">
      <c r="A89" s="353" t="s">
        <v>11</v>
      </c>
      <c r="B89" s="354"/>
      <c r="C89" s="33">
        <f>SUM(C71:C88)</f>
        <v>12800558</v>
      </c>
      <c r="D89" s="33">
        <f>SUM(D71:D88)</f>
        <v>18</v>
      </c>
      <c r="E89" s="12">
        <v>0</v>
      </c>
      <c r="F89" s="12">
        <v>0</v>
      </c>
      <c r="G89" s="33">
        <f>SUM(G71:G88)</f>
        <v>12800558</v>
      </c>
      <c r="H89" s="33">
        <f>SUM(H71:H88)</f>
        <v>18</v>
      </c>
      <c r="I89" s="6"/>
    </row>
    <row r="90" spans="1:10" ht="24.95" customHeight="1">
      <c r="A90" s="82" t="s">
        <v>79</v>
      </c>
      <c r="B90" s="347" t="s">
        <v>77</v>
      </c>
      <c r="C90" s="348"/>
      <c r="D90" s="348"/>
      <c r="E90" s="348"/>
      <c r="F90" s="348"/>
      <c r="G90" s="348"/>
      <c r="H90" s="348"/>
      <c r="I90" s="349"/>
    </row>
    <row r="91" spans="1:10" ht="24.95" customHeight="1">
      <c r="A91" s="69" t="s">
        <v>61</v>
      </c>
      <c r="B91" s="143" t="s">
        <v>75</v>
      </c>
      <c r="C91" s="83"/>
      <c r="D91" s="83"/>
      <c r="E91" s="83"/>
      <c r="F91" s="83"/>
      <c r="G91" s="83"/>
      <c r="H91" s="83"/>
      <c r="I91" s="84"/>
      <c r="J91" s="46"/>
    </row>
    <row r="92" spans="1:10" ht="33.950000000000003" customHeight="1" thickBot="1">
      <c r="A92" s="89" t="s">
        <v>0</v>
      </c>
      <c r="B92" s="90" t="s">
        <v>62</v>
      </c>
      <c r="C92" s="138" t="s">
        <v>63</v>
      </c>
      <c r="D92" s="316" t="s">
        <v>64</v>
      </c>
      <c r="E92" s="316"/>
      <c r="F92" s="316" t="s">
        <v>65</v>
      </c>
      <c r="G92" s="316"/>
      <c r="H92" s="316" t="s">
        <v>66</v>
      </c>
      <c r="I92" s="316"/>
      <c r="J92" s="46"/>
    </row>
    <row r="93" spans="1:10" ht="30" customHeight="1">
      <c r="A93" s="74" t="s">
        <v>133</v>
      </c>
      <c r="B93" s="72" t="s">
        <v>313</v>
      </c>
      <c r="C93" s="75" t="s">
        <v>67</v>
      </c>
      <c r="D93" s="299" t="s">
        <v>283</v>
      </c>
      <c r="E93" s="300"/>
      <c r="F93" s="319" t="s">
        <v>315</v>
      </c>
      <c r="G93" s="320"/>
      <c r="H93" s="301">
        <v>4200000</v>
      </c>
      <c r="I93" s="301"/>
    </row>
    <row r="94" spans="1:10" ht="18.95" customHeight="1">
      <c r="A94" s="74" t="s">
        <v>134</v>
      </c>
      <c r="B94" s="72" t="s">
        <v>309</v>
      </c>
      <c r="C94" s="75" t="s">
        <v>67</v>
      </c>
      <c r="D94" s="299" t="s">
        <v>13</v>
      </c>
      <c r="E94" s="300"/>
      <c r="F94" s="302" t="s">
        <v>203</v>
      </c>
      <c r="G94" s="303"/>
      <c r="H94" s="301">
        <v>2000000</v>
      </c>
      <c r="I94" s="301"/>
    </row>
    <row r="95" spans="1:10" ht="27" customHeight="1">
      <c r="A95" s="74" t="s">
        <v>135</v>
      </c>
      <c r="B95" s="72" t="s">
        <v>309</v>
      </c>
      <c r="C95" s="75" t="s">
        <v>67</v>
      </c>
      <c r="D95" s="299" t="s">
        <v>13</v>
      </c>
      <c r="E95" s="300"/>
      <c r="F95" s="321" t="s">
        <v>316</v>
      </c>
      <c r="G95" s="322"/>
      <c r="H95" s="301">
        <v>2000000</v>
      </c>
      <c r="I95" s="301"/>
    </row>
    <row r="96" spans="1:10" ht="27" customHeight="1">
      <c r="A96" s="74" t="s">
        <v>136</v>
      </c>
      <c r="B96" s="72" t="s">
        <v>309</v>
      </c>
      <c r="C96" s="75" t="s">
        <v>67</v>
      </c>
      <c r="D96" s="299" t="s">
        <v>13</v>
      </c>
      <c r="E96" s="300"/>
      <c r="F96" s="321" t="s">
        <v>317</v>
      </c>
      <c r="G96" s="322"/>
      <c r="H96" s="301">
        <v>13000000</v>
      </c>
      <c r="I96" s="301"/>
    </row>
    <row r="97" spans="1:9" ht="27" customHeight="1">
      <c r="A97" s="74" t="s">
        <v>137</v>
      </c>
      <c r="B97" s="72" t="s">
        <v>309</v>
      </c>
      <c r="C97" s="75" t="s">
        <v>67</v>
      </c>
      <c r="D97" s="299" t="s">
        <v>13</v>
      </c>
      <c r="E97" s="300"/>
      <c r="F97" s="321" t="s">
        <v>316</v>
      </c>
      <c r="G97" s="322"/>
      <c r="H97" s="301">
        <v>1500000</v>
      </c>
      <c r="I97" s="301"/>
    </row>
    <row r="98" spans="1:9" ht="27" customHeight="1">
      <c r="A98" s="74" t="s">
        <v>138</v>
      </c>
      <c r="B98" s="72" t="s">
        <v>309</v>
      </c>
      <c r="C98" s="75" t="s">
        <v>67</v>
      </c>
      <c r="D98" s="299" t="s">
        <v>13</v>
      </c>
      <c r="E98" s="300"/>
      <c r="F98" s="321" t="s">
        <v>316</v>
      </c>
      <c r="G98" s="322"/>
      <c r="H98" s="301">
        <v>2000000</v>
      </c>
      <c r="I98" s="301"/>
    </row>
    <row r="99" spans="1:9" ht="18.95" customHeight="1">
      <c r="A99" s="74" t="s">
        <v>139</v>
      </c>
      <c r="B99" s="72" t="s">
        <v>309</v>
      </c>
      <c r="C99" s="75" t="s">
        <v>67</v>
      </c>
      <c r="D99" s="299" t="s">
        <v>13</v>
      </c>
      <c r="E99" s="300"/>
      <c r="F99" s="302" t="s">
        <v>203</v>
      </c>
      <c r="G99" s="303"/>
      <c r="H99" s="301">
        <v>2000000</v>
      </c>
      <c r="I99" s="301"/>
    </row>
    <row r="100" spans="1:9" ht="18.95" customHeight="1">
      <c r="A100" s="74" t="s">
        <v>140</v>
      </c>
      <c r="B100" s="72" t="s">
        <v>309</v>
      </c>
      <c r="C100" s="75" t="s">
        <v>67</v>
      </c>
      <c r="D100" s="299" t="s">
        <v>13</v>
      </c>
      <c r="E100" s="300"/>
      <c r="F100" s="302" t="s">
        <v>203</v>
      </c>
      <c r="G100" s="303"/>
      <c r="H100" s="301">
        <v>2000000</v>
      </c>
      <c r="I100" s="301"/>
    </row>
    <row r="101" spans="1:9" ht="18.95" customHeight="1">
      <c r="A101" s="74" t="s">
        <v>141</v>
      </c>
      <c r="B101" s="72" t="s">
        <v>309</v>
      </c>
      <c r="C101" s="75" t="s">
        <v>67</v>
      </c>
      <c r="D101" s="299" t="s">
        <v>13</v>
      </c>
      <c r="E101" s="300"/>
      <c r="F101" s="302" t="s">
        <v>69</v>
      </c>
      <c r="G101" s="303"/>
      <c r="H101" s="296">
        <v>1000000</v>
      </c>
      <c r="I101" s="297"/>
    </row>
    <row r="102" spans="1:9" ht="18.95" customHeight="1">
      <c r="A102" s="74" t="s">
        <v>142</v>
      </c>
      <c r="B102" s="72" t="s">
        <v>309</v>
      </c>
      <c r="C102" s="75" t="s">
        <v>67</v>
      </c>
      <c r="D102" s="299" t="s">
        <v>13</v>
      </c>
      <c r="E102" s="300"/>
      <c r="F102" s="302" t="s">
        <v>203</v>
      </c>
      <c r="G102" s="303"/>
      <c r="H102" s="296">
        <v>2000000</v>
      </c>
      <c r="I102" s="297"/>
    </row>
    <row r="103" spans="1:9" ht="18.95" customHeight="1">
      <c r="A103" s="74" t="s">
        <v>143</v>
      </c>
      <c r="B103" s="72" t="s">
        <v>309</v>
      </c>
      <c r="C103" s="75" t="s">
        <v>67</v>
      </c>
      <c r="D103" s="299" t="s">
        <v>13</v>
      </c>
      <c r="E103" s="300"/>
      <c r="F103" s="302" t="s">
        <v>203</v>
      </c>
      <c r="G103" s="303"/>
      <c r="H103" s="296">
        <v>3000000</v>
      </c>
      <c r="I103" s="297"/>
    </row>
    <row r="104" spans="1:9" ht="18.95" customHeight="1">
      <c r="A104" s="74" t="s">
        <v>148</v>
      </c>
      <c r="B104" s="72" t="s">
        <v>309</v>
      </c>
      <c r="C104" s="64" t="s">
        <v>71</v>
      </c>
      <c r="D104" s="299" t="s">
        <v>13</v>
      </c>
      <c r="E104" s="300"/>
      <c r="F104" s="302" t="s">
        <v>314</v>
      </c>
      <c r="G104" s="303"/>
      <c r="H104" s="296">
        <v>1000000</v>
      </c>
      <c r="I104" s="297"/>
    </row>
    <row r="105" spans="1:9" ht="18.95" customHeight="1">
      <c r="A105" s="74" t="s">
        <v>149</v>
      </c>
      <c r="B105" s="72" t="s">
        <v>309</v>
      </c>
      <c r="C105" s="75" t="s">
        <v>67</v>
      </c>
      <c r="D105" s="299" t="s">
        <v>13</v>
      </c>
      <c r="E105" s="300"/>
      <c r="F105" s="302" t="s">
        <v>203</v>
      </c>
      <c r="G105" s="303"/>
      <c r="H105" s="296">
        <v>2000000</v>
      </c>
      <c r="I105" s="297"/>
    </row>
    <row r="106" spans="1:9" ht="18.95" customHeight="1">
      <c r="A106" s="74" t="s">
        <v>181</v>
      </c>
      <c r="B106" s="72" t="s">
        <v>309</v>
      </c>
      <c r="C106" s="64" t="s">
        <v>71</v>
      </c>
      <c r="D106" s="299" t="s">
        <v>285</v>
      </c>
      <c r="E106" s="300"/>
      <c r="F106" s="306" t="s">
        <v>72</v>
      </c>
      <c r="G106" s="307"/>
      <c r="H106" s="296">
        <v>23354000</v>
      </c>
      <c r="I106" s="297"/>
    </row>
    <row r="107" spans="1:9" ht="18.95" customHeight="1">
      <c r="A107" s="74" t="s">
        <v>182</v>
      </c>
      <c r="B107" s="72" t="s">
        <v>310</v>
      </c>
      <c r="C107" s="64" t="s">
        <v>67</v>
      </c>
      <c r="D107" s="299" t="s">
        <v>13</v>
      </c>
      <c r="E107" s="300"/>
      <c r="F107" s="302" t="s">
        <v>203</v>
      </c>
      <c r="G107" s="303"/>
      <c r="H107" s="296">
        <v>2000000</v>
      </c>
      <c r="I107" s="297"/>
    </row>
    <row r="108" spans="1:9" ht="18.95" customHeight="1">
      <c r="A108" s="74" t="s">
        <v>183</v>
      </c>
      <c r="B108" s="72" t="s">
        <v>310</v>
      </c>
      <c r="C108" s="64" t="s">
        <v>67</v>
      </c>
      <c r="D108" s="299" t="s">
        <v>13</v>
      </c>
      <c r="E108" s="300"/>
      <c r="F108" s="302" t="s">
        <v>203</v>
      </c>
      <c r="G108" s="303"/>
      <c r="H108" s="296">
        <v>2000000</v>
      </c>
      <c r="I108" s="297"/>
    </row>
    <row r="109" spans="1:9" ht="18.95" customHeight="1">
      <c r="A109" s="74" t="s">
        <v>184</v>
      </c>
      <c r="B109" s="72" t="s">
        <v>310</v>
      </c>
      <c r="C109" s="64" t="s">
        <v>67</v>
      </c>
      <c r="D109" s="299" t="s">
        <v>13</v>
      </c>
      <c r="E109" s="300"/>
      <c r="F109" s="302" t="s">
        <v>203</v>
      </c>
      <c r="G109" s="303"/>
      <c r="H109" s="296">
        <v>2000000</v>
      </c>
      <c r="I109" s="297"/>
    </row>
    <row r="110" spans="1:9" ht="18.95" customHeight="1">
      <c r="A110" s="74" t="s">
        <v>185</v>
      </c>
      <c r="B110" s="72" t="s">
        <v>310</v>
      </c>
      <c r="C110" s="64" t="s">
        <v>67</v>
      </c>
      <c r="D110" s="299" t="s">
        <v>13</v>
      </c>
      <c r="E110" s="300"/>
      <c r="F110" s="302" t="s">
        <v>203</v>
      </c>
      <c r="G110" s="303"/>
      <c r="H110" s="296">
        <v>2000000</v>
      </c>
      <c r="I110" s="297"/>
    </row>
    <row r="111" spans="1:9" ht="18.95" customHeight="1">
      <c r="A111" s="74" t="s">
        <v>186</v>
      </c>
      <c r="B111" s="72" t="s">
        <v>310</v>
      </c>
      <c r="C111" s="64" t="s">
        <v>67</v>
      </c>
      <c r="D111" s="299" t="s">
        <v>13</v>
      </c>
      <c r="E111" s="300"/>
      <c r="F111" s="302" t="s">
        <v>203</v>
      </c>
      <c r="G111" s="303"/>
      <c r="H111" s="296">
        <v>2000000</v>
      </c>
      <c r="I111" s="297"/>
    </row>
    <row r="112" spans="1:9" ht="18.95" customHeight="1">
      <c r="A112" s="74" t="s">
        <v>187</v>
      </c>
      <c r="B112" s="72" t="s">
        <v>310</v>
      </c>
      <c r="C112" s="64" t="s">
        <v>71</v>
      </c>
      <c r="D112" s="299" t="s">
        <v>13</v>
      </c>
      <c r="E112" s="300"/>
      <c r="F112" s="302" t="s">
        <v>314</v>
      </c>
      <c r="G112" s="303"/>
      <c r="H112" s="296">
        <v>2500000</v>
      </c>
      <c r="I112" s="297"/>
    </row>
    <row r="113" spans="1:12" ht="18.95" customHeight="1">
      <c r="A113" s="74" t="s">
        <v>178</v>
      </c>
      <c r="B113" s="72" t="s">
        <v>310</v>
      </c>
      <c r="C113" s="64" t="s">
        <v>67</v>
      </c>
      <c r="D113" s="299" t="s">
        <v>13</v>
      </c>
      <c r="E113" s="300"/>
      <c r="F113" s="302" t="s">
        <v>69</v>
      </c>
      <c r="G113" s="303"/>
      <c r="H113" s="296">
        <v>1000000</v>
      </c>
      <c r="I113" s="297"/>
    </row>
    <row r="114" spans="1:12" ht="18.95" customHeight="1">
      <c r="A114" s="74" t="s">
        <v>188</v>
      </c>
      <c r="B114" s="72" t="s">
        <v>94</v>
      </c>
      <c r="C114" s="64" t="s">
        <v>67</v>
      </c>
      <c r="D114" s="299" t="s">
        <v>13</v>
      </c>
      <c r="E114" s="300"/>
      <c r="F114" s="302" t="s">
        <v>203</v>
      </c>
      <c r="G114" s="303"/>
      <c r="H114" s="296">
        <v>2570000</v>
      </c>
      <c r="I114" s="297"/>
    </row>
    <row r="115" spans="1:12" ht="18.95" customHeight="1">
      <c r="A115" s="74" t="s">
        <v>189</v>
      </c>
      <c r="B115" s="72" t="s">
        <v>94</v>
      </c>
      <c r="C115" s="64" t="s">
        <v>67</v>
      </c>
      <c r="D115" s="299" t="s">
        <v>13</v>
      </c>
      <c r="E115" s="300"/>
      <c r="F115" s="302" t="s">
        <v>203</v>
      </c>
      <c r="G115" s="303"/>
      <c r="H115" s="296">
        <v>2570000</v>
      </c>
      <c r="I115" s="297"/>
    </row>
    <row r="116" spans="1:12" ht="18.95" customHeight="1">
      <c r="A116" s="74" t="s">
        <v>190</v>
      </c>
      <c r="B116" s="72" t="s">
        <v>94</v>
      </c>
      <c r="C116" s="64" t="s">
        <v>67</v>
      </c>
      <c r="D116" s="299" t="s">
        <v>13</v>
      </c>
      <c r="E116" s="300"/>
      <c r="F116" s="302" t="s">
        <v>203</v>
      </c>
      <c r="G116" s="303"/>
      <c r="H116" s="296">
        <v>2570000</v>
      </c>
      <c r="I116" s="297"/>
    </row>
    <row r="117" spans="1:12" ht="18.95" customHeight="1">
      <c r="A117" s="74" t="s">
        <v>191</v>
      </c>
      <c r="B117" s="72" t="s">
        <v>327</v>
      </c>
      <c r="C117" s="64" t="s">
        <v>202</v>
      </c>
      <c r="D117" s="299" t="s">
        <v>95</v>
      </c>
      <c r="E117" s="300"/>
      <c r="F117" s="296" t="s">
        <v>88</v>
      </c>
      <c r="G117" s="297"/>
      <c r="H117" s="360">
        <v>9975170</v>
      </c>
      <c r="I117" s="361"/>
    </row>
    <row r="118" spans="1:12" ht="18.95" customHeight="1">
      <c r="A118" s="136"/>
      <c r="B118" s="363" t="s">
        <v>91</v>
      </c>
      <c r="C118" s="364"/>
      <c r="D118" s="350" t="s">
        <v>336</v>
      </c>
      <c r="E118" s="351"/>
      <c r="F118" s="299"/>
      <c r="G118" s="300"/>
      <c r="H118" s="317">
        <f>SUM(H93:H117)</f>
        <v>92239170</v>
      </c>
      <c r="I118" s="318"/>
      <c r="K118" s="42"/>
      <c r="L118" s="42"/>
    </row>
    <row r="119" spans="1:12" ht="27" customHeight="1">
      <c r="A119" s="144" t="s">
        <v>74</v>
      </c>
      <c r="B119" s="145" t="s">
        <v>76</v>
      </c>
      <c r="C119" s="60"/>
      <c r="D119" s="60"/>
      <c r="E119" s="60"/>
      <c r="F119" s="60"/>
      <c r="G119" s="60"/>
      <c r="H119" s="60"/>
      <c r="I119" s="61"/>
    </row>
    <row r="120" spans="1:12" ht="33" customHeight="1" thickBot="1">
      <c r="A120" s="89" t="s">
        <v>0</v>
      </c>
      <c r="B120" s="90" t="s">
        <v>62</v>
      </c>
      <c r="C120" s="310" t="s">
        <v>64</v>
      </c>
      <c r="D120" s="311"/>
      <c r="E120" s="365"/>
      <c r="F120" s="310" t="s">
        <v>65</v>
      </c>
      <c r="G120" s="311"/>
      <c r="H120" s="308" t="s">
        <v>66</v>
      </c>
      <c r="I120" s="309"/>
    </row>
    <row r="121" spans="1:12" ht="18.95" customHeight="1">
      <c r="A121" s="71" t="s">
        <v>133</v>
      </c>
      <c r="B121" s="72" t="s">
        <v>309</v>
      </c>
      <c r="C121" s="356" t="s">
        <v>13</v>
      </c>
      <c r="D121" s="356"/>
      <c r="E121" s="356"/>
      <c r="F121" s="306" t="s">
        <v>72</v>
      </c>
      <c r="G121" s="307"/>
      <c r="H121" s="304">
        <v>1000000</v>
      </c>
      <c r="I121" s="305"/>
    </row>
    <row r="122" spans="1:12" ht="18.95" customHeight="1">
      <c r="A122" s="73" t="s">
        <v>134</v>
      </c>
      <c r="B122" s="72" t="s">
        <v>309</v>
      </c>
      <c r="C122" s="299" t="s">
        <v>81</v>
      </c>
      <c r="D122" s="355"/>
      <c r="E122" s="300"/>
      <c r="F122" s="306" t="s">
        <v>72</v>
      </c>
      <c r="G122" s="307"/>
      <c r="H122" s="296">
        <v>10000000</v>
      </c>
      <c r="I122" s="297"/>
      <c r="L122" s="38"/>
    </row>
    <row r="123" spans="1:12" ht="18.95" customHeight="1">
      <c r="A123" s="73" t="s">
        <v>135</v>
      </c>
      <c r="B123" s="72" t="s">
        <v>309</v>
      </c>
      <c r="C123" s="356" t="s">
        <v>13</v>
      </c>
      <c r="D123" s="356"/>
      <c r="E123" s="356"/>
      <c r="F123" s="306" t="s">
        <v>312</v>
      </c>
      <c r="G123" s="307"/>
      <c r="H123" s="296">
        <v>2000000</v>
      </c>
      <c r="I123" s="297"/>
      <c r="L123" s="38"/>
    </row>
    <row r="124" spans="1:12" ht="18.95" customHeight="1">
      <c r="A124" s="73" t="s">
        <v>136</v>
      </c>
      <c r="B124" s="72" t="s">
        <v>309</v>
      </c>
      <c r="C124" s="299" t="s">
        <v>81</v>
      </c>
      <c r="D124" s="355"/>
      <c r="E124" s="300"/>
      <c r="F124" s="306" t="s">
        <v>72</v>
      </c>
      <c r="G124" s="307"/>
      <c r="H124" s="296">
        <v>558800</v>
      </c>
      <c r="I124" s="297"/>
      <c r="L124" s="38"/>
    </row>
    <row r="125" spans="1:12" ht="18.95" customHeight="1">
      <c r="A125" s="73" t="s">
        <v>137</v>
      </c>
      <c r="B125" s="72" t="s">
        <v>309</v>
      </c>
      <c r="C125" s="356" t="s">
        <v>13</v>
      </c>
      <c r="D125" s="356"/>
      <c r="E125" s="356"/>
      <c r="F125" s="306" t="s">
        <v>72</v>
      </c>
      <c r="G125" s="307"/>
      <c r="H125" s="296">
        <v>500000</v>
      </c>
      <c r="I125" s="297"/>
      <c r="L125" s="42"/>
    </row>
    <row r="126" spans="1:12" ht="18.95" customHeight="1">
      <c r="A126" s="73" t="s">
        <v>138</v>
      </c>
      <c r="B126" s="72" t="s">
        <v>309</v>
      </c>
      <c r="C126" s="356" t="s">
        <v>288</v>
      </c>
      <c r="D126" s="356"/>
      <c r="E126" s="356"/>
      <c r="F126" s="306" t="s">
        <v>72</v>
      </c>
      <c r="G126" s="307"/>
      <c r="H126" s="296">
        <v>9974000</v>
      </c>
      <c r="I126" s="297"/>
    </row>
    <row r="127" spans="1:12" ht="18.95" customHeight="1">
      <c r="A127" s="73" t="s">
        <v>139</v>
      </c>
      <c r="B127" s="72" t="s">
        <v>310</v>
      </c>
      <c r="C127" s="356" t="s">
        <v>13</v>
      </c>
      <c r="D127" s="356"/>
      <c r="E127" s="356"/>
      <c r="F127" s="306" t="s">
        <v>72</v>
      </c>
      <c r="G127" s="307"/>
      <c r="H127" s="296">
        <v>750000</v>
      </c>
      <c r="I127" s="297"/>
    </row>
    <row r="128" spans="1:12" ht="18.95" customHeight="1">
      <c r="A128" s="73" t="s">
        <v>140</v>
      </c>
      <c r="B128" s="72" t="s">
        <v>310</v>
      </c>
      <c r="C128" s="356" t="s">
        <v>13</v>
      </c>
      <c r="D128" s="356"/>
      <c r="E128" s="356"/>
      <c r="F128" s="306" t="s">
        <v>72</v>
      </c>
      <c r="G128" s="307"/>
      <c r="H128" s="296">
        <v>1000000</v>
      </c>
      <c r="I128" s="297"/>
    </row>
    <row r="129" spans="1:13" ht="18.95" customHeight="1">
      <c r="A129" s="73" t="s">
        <v>141</v>
      </c>
      <c r="B129" s="72" t="s">
        <v>327</v>
      </c>
      <c r="C129" s="299" t="s">
        <v>81</v>
      </c>
      <c r="D129" s="355"/>
      <c r="E129" s="300"/>
      <c r="F129" s="314" t="s">
        <v>88</v>
      </c>
      <c r="G129" s="315"/>
      <c r="H129" s="313">
        <f>F133/5</f>
        <v>4794400</v>
      </c>
      <c r="I129" s="297"/>
      <c r="K129" s="42"/>
    </row>
    <row r="130" spans="1:13" ht="18.95" customHeight="1">
      <c r="A130" s="53"/>
      <c r="B130" s="137" t="s">
        <v>10</v>
      </c>
      <c r="C130" s="357" t="s">
        <v>335</v>
      </c>
      <c r="D130" s="358"/>
      <c r="E130" s="359"/>
      <c r="F130" s="47"/>
      <c r="G130" s="47"/>
      <c r="H130" s="312">
        <f>SUM(H121:H129)</f>
        <v>30577200</v>
      </c>
      <c r="I130" s="312"/>
      <c r="K130" s="42"/>
    </row>
    <row r="131" spans="1:13" ht="33" customHeight="1">
      <c r="A131" s="347" t="s">
        <v>90</v>
      </c>
      <c r="B131" s="348"/>
      <c r="C131" s="348"/>
      <c r="D131" s="348"/>
      <c r="E131" s="348"/>
      <c r="F131" s="348"/>
      <c r="G131" s="348"/>
      <c r="H131" s="348"/>
      <c r="I131" s="349"/>
      <c r="L131" s="42">
        <f>D137-2689006</f>
        <v>-5</v>
      </c>
    </row>
    <row r="132" spans="1:13" ht="33" customHeight="1">
      <c r="A132" s="69" t="s">
        <v>0</v>
      </c>
      <c r="B132" s="137" t="s">
        <v>89</v>
      </c>
      <c r="C132" s="52"/>
      <c r="D132" s="366" t="s">
        <v>3</v>
      </c>
      <c r="E132" s="366"/>
      <c r="F132" s="366" t="s">
        <v>5</v>
      </c>
      <c r="G132" s="366"/>
      <c r="H132" s="367" t="s">
        <v>10</v>
      </c>
      <c r="I132" s="367"/>
    </row>
    <row r="133" spans="1:13" ht="24.95" customHeight="1">
      <c r="A133" s="69">
        <v>1</v>
      </c>
      <c r="B133" s="142" t="s">
        <v>326</v>
      </c>
      <c r="C133" s="52"/>
      <c r="D133" s="294">
        <f>C89+C67+C48</f>
        <v>78951318</v>
      </c>
      <c r="E133" s="294"/>
      <c r="F133" s="294">
        <f>E67+E48</f>
        <v>23972000</v>
      </c>
      <c r="G133" s="294"/>
      <c r="H133" s="294">
        <f>D133+F133</f>
        <v>102923318</v>
      </c>
      <c r="I133" s="294"/>
    </row>
    <row r="134" spans="1:13" ht="24.95" customHeight="1">
      <c r="A134" s="69">
        <v>2</v>
      </c>
      <c r="B134" s="142" t="s">
        <v>311</v>
      </c>
      <c r="C134" s="52"/>
      <c r="D134" s="294">
        <v>15976853</v>
      </c>
      <c r="E134" s="294"/>
      <c r="F134" s="294">
        <v>8234490</v>
      </c>
      <c r="G134" s="294"/>
      <c r="H134" s="294">
        <f>D134+F134</f>
        <v>24211343</v>
      </c>
      <c r="I134" s="294"/>
    </row>
    <row r="135" spans="1:13" ht="24.95" customHeight="1">
      <c r="A135" s="69">
        <v>3</v>
      </c>
      <c r="B135" s="142" t="s">
        <v>97</v>
      </c>
      <c r="C135" s="52"/>
      <c r="D135" s="295">
        <f>SUM(D133:D134)</f>
        <v>94928171</v>
      </c>
      <c r="E135" s="295"/>
      <c r="F135" s="295">
        <f>SUM(F133:F134)</f>
        <v>32206490</v>
      </c>
      <c r="G135" s="295"/>
      <c r="H135" s="295">
        <f>SUM(H133:H134)</f>
        <v>127134661</v>
      </c>
      <c r="I135" s="295"/>
    </row>
    <row r="136" spans="1:13" ht="24.95" customHeight="1">
      <c r="A136" s="69">
        <v>4</v>
      </c>
      <c r="B136" s="70" t="s">
        <v>333</v>
      </c>
      <c r="C136" s="52"/>
      <c r="D136" s="294">
        <f>H118</f>
        <v>92239170</v>
      </c>
      <c r="E136" s="294"/>
      <c r="F136" s="294">
        <f>H130</f>
        <v>30577200</v>
      </c>
      <c r="G136" s="294"/>
      <c r="H136" s="298">
        <f>D136+F136</f>
        <v>122816370</v>
      </c>
      <c r="I136" s="298"/>
    </row>
    <row r="137" spans="1:13" ht="24.95" customHeight="1">
      <c r="A137" s="69">
        <v>5</v>
      </c>
      <c r="B137" s="70" t="s">
        <v>334</v>
      </c>
      <c r="C137" s="52"/>
      <c r="D137" s="295">
        <f>D135-D136</f>
        <v>2689001</v>
      </c>
      <c r="E137" s="295"/>
      <c r="F137" s="295">
        <f>F135-F136</f>
        <v>1629290</v>
      </c>
      <c r="G137" s="295"/>
      <c r="H137" s="295">
        <f>H135-H136</f>
        <v>4318291</v>
      </c>
      <c r="I137" s="295"/>
    </row>
    <row r="138" spans="1:13" ht="20.100000000000001" customHeight="1">
      <c r="B138" s="101"/>
      <c r="C138" s="101"/>
      <c r="D138" s="101"/>
      <c r="E138" s="101"/>
      <c r="F138" s="102"/>
      <c r="G138" s="101"/>
      <c r="H138" s="101"/>
      <c r="I138" s="101"/>
    </row>
    <row r="139" spans="1:13" ht="24.95" customHeight="1">
      <c r="B139" s="103"/>
      <c r="C139" s="103"/>
      <c r="D139" s="362" t="s">
        <v>332</v>
      </c>
      <c r="E139" s="362"/>
      <c r="F139" s="362"/>
      <c r="G139" s="362"/>
      <c r="H139" s="362"/>
      <c r="I139" s="362"/>
    </row>
    <row r="140" spans="1:13" ht="18" customHeight="1">
      <c r="B140" s="104" t="s">
        <v>85</v>
      </c>
      <c r="C140" s="135"/>
      <c r="D140" s="101"/>
      <c r="E140" s="101"/>
      <c r="F140" s="101"/>
      <c r="G140" s="135"/>
      <c r="H140" s="135"/>
      <c r="I140" s="135"/>
      <c r="L140" s="38"/>
      <c r="M140" s="42"/>
    </row>
    <row r="141" spans="1:13" ht="20.100000000000001" customHeight="1">
      <c r="B141" s="135" t="s">
        <v>84</v>
      </c>
      <c r="C141" s="101"/>
      <c r="D141" s="101"/>
      <c r="E141" s="101"/>
      <c r="F141" s="135"/>
      <c r="G141" s="135" t="s">
        <v>82</v>
      </c>
      <c r="H141" s="135"/>
      <c r="I141" s="105"/>
      <c r="L141" s="38"/>
      <c r="M141" s="42"/>
    </row>
    <row r="142" spans="1:13" ht="20.100000000000001" customHeight="1">
      <c r="B142" s="101"/>
      <c r="C142" s="101"/>
      <c r="D142" s="101"/>
      <c r="E142" s="101"/>
      <c r="F142" s="101"/>
      <c r="G142" s="101"/>
      <c r="H142" s="101"/>
      <c r="I142" s="106"/>
      <c r="L142" s="38"/>
      <c r="M142" s="42"/>
    </row>
    <row r="143" spans="1:13" ht="20.100000000000001" customHeight="1">
      <c r="B143" s="101"/>
      <c r="C143" s="106"/>
      <c r="D143" s="101"/>
      <c r="E143" s="101"/>
      <c r="F143" s="101"/>
      <c r="G143" s="101"/>
      <c r="H143" s="106"/>
      <c r="I143" s="101"/>
      <c r="J143" s="40"/>
    </row>
    <row r="144" spans="1:13" ht="20.100000000000001" customHeight="1">
      <c r="B144" s="106"/>
      <c r="C144" s="107"/>
      <c r="D144" s="101"/>
      <c r="E144" s="101"/>
      <c r="F144" s="106"/>
      <c r="G144" s="101"/>
      <c r="H144" s="101"/>
      <c r="I144" s="107"/>
      <c r="J144" s="40"/>
      <c r="K144" s="42"/>
    </row>
    <row r="145" spans="2:10" ht="20.100000000000001" customHeight="1">
      <c r="B145" s="107" t="s">
        <v>58</v>
      </c>
      <c r="C145" s="101"/>
      <c r="D145" s="101"/>
      <c r="E145" s="101"/>
      <c r="F145" s="107"/>
      <c r="G145" s="107" t="s">
        <v>83</v>
      </c>
      <c r="H145" s="107"/>
      <c r="I145" s="101"/>
      <c r="J145" s="40"/>
    </row>
    <row r="146" spans="2:10" ht="17.100000000000001" customHeight="1">
      <c r="B146" s="50"/>
      <c r="C146" s="51"/>
      <c r="F146" s="50"/>
      <c r="I146" s="51"/>
    </row>
    <row r="147" spans="2:10" ht="18" customHeight="1">
      <c r="B147" s="51"/>
      <c r="F147" s="51"/>
      <c r="G147" s="51"/>
      <c r="H147" s="51"/>
    </row>
    <row r="148" spans="2:10" ht="18.95" customHeight="1"/>
    <row r="149" spans="2:10" ht="18.95" customHeight="1"/>
  </sheetData>
  <mergeCells count="163">
    <mergeCell ref="F106:G106"/>
    <mergeCell ref="D106:E106"/>
    <mergeCell ref="H106:I106"/>
    <mergeCell ref="D108:E108"/>
    <mergeCell ref="D139:I139"/>
    <mergeCell ref="C127:E127"/>
    <mergeCell ref="F127:G127"/>
    <mergeCell ref="H127:I127"/>
    <mergeCell ref="C128:E128"/>
    <mergeCell ref="H128:I128"/>
    <mergeCell ref="B118:C118"/>
    <mergeCell ref="C120:E120"/>
    <mergeCell ref="C121:E121"/>
    <mergeCell ref="C122:E122"/>
    <mergeCell ref="C123:E123"/>
    <mergeCell ref="C126:E126"/>
    <mergeCell ref="C129:E129"/>
    <mergeCell ref="A131:I131"/>
    <mergeCell ref="D132:E132"/>
    <mergeCell ref="D133:E133"/>
    <mergeCell ref="F132:G132"/>
    <mergeCell ref="H132:I132"/>
    <mergeCell ref="F133:G133"/>
    <mergeCell ref="H133:I133"/>
    <mergeCell ref="C130:E130"/>
    <mergeCell ref="F105:G105"/>
    <mergeCell ref="F108:G108"/>
    <mergeCell ref="H109:I109"/>
    <mergeCell ref="H110:I110"/>
    <mergeCell ref="D111:E111"/>
    <mergeCell ref="D109:E109"/>
    <mergeCell ref="D110:E110"/>
    <mergeCell ref="F110:G110"/>
    <mergeCell ref="F111:G111"/>
    <mergeCell ref="H111:I111"/>
    <mergeCell ref="F109:G109"/>
    <mergeCell ref="H105:I105"/>
    <mergeCell ref="H107:I107"/>
    <mergeCell ref="H108:I108"/>
    <mergeCell ref="D105:E105"/>
    <mergeCell ref="D107:E107"/>
    <mergeCell ref="D117:E117"/>
    <mergeCell ref="F117:G117"/>
    <mergeCell ref="H117:I117"/>
    <mergeCell ref="D118:E118"/>
    <mergeCell ref="F113:G113"/>
    <mergeCell ref="F115:G115"/>
    <mergeCell ref="F116:G116"/>
    <mergeCell ref="C124:E124"/>
    <mergeCell ref="C125:E125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F100:G100"/>
    <mergeCell ref="D103:E103"/>
    <mergeCell ref="F103:G103"/>
    <mergeCell ref="H103:I103"/>
    <mergeCell ref="D104:E104"/>
    <mergeCell ref="D113:E113"/>
    <mergeCell ref="D114:E114"/>
    <mergeCell ref="D116:E116"/>
    <mergeCell ref="F104:G104"/>
    <mergeCell ref="H104:I104"/>
    <mergeCell ref="H113:I113"/>
    <mergeCell ref="H114:I114"/>
    <mergeCell ref="H115:I115"/>
    <mergeCell ref="A67:B67"/>
    <mergeCell ref="A68:I68"/>
    <mergeCell ref="B90:I90"/>
    <mergeCell ref="A69:A70"/>
    <mergeCell ref="B69:B70"/>
    <mergeCell ref="C69:F69"/>
    <mergeCell ref="G69:G70"/>
    <mergeCell ref="H69:H70"/>
    <mergeCell ref="I69:I70"/>
    <mergeCell ref="A89:B89"/>
    <mergeCell ref="A7:I7"/>
    <mergeCell ref="A10:I10"/>
    <mergeCell ref="A11:I11"/>
    <mergeCell ref="A8:I8"/>
    <mergeCell ref="A50:A51"/>
    <mergeCell ref="B50:B51"/>
    <mergeCell ref="C50:F50"/>
    <mergeCell ref="G50:G51"/>
    <mergeCell ref="H50:H51"/>
    <mergeCell ref="I50:I51"/>
    <mergeCell ref="A12:I12"/>
    <mergeCell ref="A13:A14"/>
    <mergeCell ref="B13:B14"/>
    <mergeCell ref="C13:F13"/>
    <mergeCell ref="G13:G14"/>
    <mergeCell ref="H13:H14"/>
    <mergeCell ref="I13:I14"/>
    <mergeCell ref="A48:B48"/>
    <mergeCell ref="A49:I49"/>
    <mergeCell ref="H92:I92"/>
    <mergeCell ref="F128:G128"/>
    <mergeCell ref="D112:E112"/>
    <mergeCell ref="F121:G121"/>
    <mergeCell ref="D93:E93"/>
    <mergeCell ref="D92:E92"/>
    <mergeCell ref="D95:E95"/>
    <mergeCell ref="H95:I95"/>
    <mergeCell ref="F101:G101"/>
    <mergeCell ref="H93:I93"/>
    <mergeCell ref="D94:E94"/>
    <mergeCell ref="H94:I94"/>
    <mergeCell ref="F118:G118"/>
    <mergeCell ref="D115:E115"/>
    <mergeCell ref="F114:G114"/>
    <mergeCell ref="H118:I118"/>
    <mergeCell ref="F93:G93"/>
    <mergeCell ref="F107:G107"/>
    <mergeCell ref="F92:G92"/>
    <mergeCell ref="F94:G94"/>
    <mergeCell ref="F95:G95"/>
    <mergeCell ref="D96:E96"/>
    <mergeCell ref="F96:G96"/>
    <mergeCell ref="H96:I96"/>
    <mergeCell ref="F134:G134"/>
    <mergeCell ref="F123:G123"/>
    <mergeCell ref="H123:I123"/>
    <mergeCell ref="F124:G124"/>
    <mergeCell ref="F125:G125"/>
    <mergeCell ref="F135:G135"/>
    <mergeCell ref="F136:G136"/>
    <mergeCell ref="F112:G112"/>
    <mergeCell ref="F120:G120"/>
    <mergeCell ref="H112:I112"/>
    <mergeCell ref="H130:I130"/>
    <mergeCell ref="H129:I129"/>
    <mergeCell ref="F129:G129"/>
    <mergeCell ref="H116:I116"/>
    <mergeCell ref="D136:E136"/>
    <mergeCell ref="D137:E137"/>
    <mergeCell ref="D134:E134"/>
    <mergeCell ref="H102:I102"/>
    <mergeCell ref="H134:I134"/>
    <mergeCell ref="H135:I135"/>
    <mergeCell ref="H136:I136"/>
    <mergeCell ref="H137:I137"/>
    <mergeCell ref="D100:E100"/>
    <mergeCell ref="H100:I100"/>
    <mergeCell ref="D101:E101"/>
    <mergeCell ref="H101:I101"/>
    <mergeCell ref="H124:I124"/>
    <mergeCell ref="H125:I125"/>
    <mergeCell ref="F102:G102"/>
    <mergeCell ref="D102:E102"/>
    <mergeCell ref="D135:E135"/>
    <mergeCell ref="F137:G137"/>
    <mergeCell ref="H121:I121"/>
    <mergeCell ref="H122:I122"/>
    <mergeCell ref="F122:G122"/>
    <mergeCell ref="H120:I120"/>
    <mergeCell ref="F126:G126"/>
    <mergeCell ref="H126:I126"/>
  </mergeCells>
  <pageMargins left="0.4" right="0.27559055118110198" top="0.30370078740157502" bottom="0.25" header="0.31496062992126" footer="0.196850393700787"/>
  <pageSetup paperSize="9" scale="95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7:L132"/>
  <sheetViews>
    <sheetView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1.5703125" style="170" customWidth="1"/>
    <col min="3" max="3" width="13.140625" style="170" customWidth="1"/>
    <col min="4" max="4" width="6.28515625" style="170" customWidth="1"/>
    <col min="5" max="5" width="12.42578125" style="170" customWidth="1"/>
    <col min="6" max="6" width="6.140625" style="170" customWidth="1"/>
    <col min="7" max="7" width="13.85546875" style="170" customWidth="1"/>
    <col min="8" max="8" width="7.42578125" style="170" customWidth="1"/>
    <col min="9" max="9" width="8.5703125" style="170" customWidth="1"/>
    <col min="10" max="10" width="15" style="170" customWidth="1"/>
    <col min="11" max="11" width="12.7109375" style="170" customWidth="1"/>
    <col min="12" max="16384" width="9.140625" style="170"/>
  </cols>
  <sheetData>
    <row r="7" spans="1:9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9">
      <c r="A8" s="330" t="s">
        <v>539</v>
      </c>
      <c r="B8" s="330"/>
      <c r="C8" s="330"/>
      <c r="D8" s="330"/>
      <c r="E8" s="330"/>
      <c r="F8" s="330"/>
      <c r="G8" s="330"/>
      <c r="H8" s="330"/>
      <c r="I8" s="330"/>
    </row>
    <row r="9" spans="1:9">
      <c r="A9" s="37"/>
      <c r="B9" s="37"/>
      <c r="C9" s="37"/>
      <c r="D9" s="37"/>
      <c r="E9" s="37"/>
      <c r="F9" s="37"/>
      <c r="G9" s="37"/>
      <c r="H9" s="37"/>
      <c r="I9" s="37"/>
    </row>
    <row r="10" spans="1:9">
      <c r="A10" s="324" t="s">
        <v>541</v>
      </c>
      <c r="B10" s="325"/>
      <c r="C10" s="325"/>
      <c r="D10" s="325"/>
      <c r="E10" s="325"/>
      <c r="F10" s="325"/>
      <c r="G10" s="325"/>
      <c r="H10" s="325"/>
      <c r="I10" s="326"/>
    </row>
    <row r="11" spans="1:9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9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</row>
    <row r="13" spans="1:9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31" t="s">
        <v>7</v>
      </c>
    </row>
    <row r="14" spans="1:9" ht="15.75" thickBot="1">
      <c r="A14" s="339"/>
      <c r="B14" s="339"/>
      <c r="C14" s="14" t="s">
        <v>3</v>
      </c>
      <c r="D14" s="9" t="s">
        <v>4</v>
      </c>
      <c r="E14" s="14" t="s">
        <v>5</v>
      </c>
      <c r="F14" s="9" t="s">
        <v>4</v>
      </c>
      <c r="G14" s="337"/>
      <c r="H14" s="337"/>
      <c r="I14" s="332"/>
    </row>
    <row r="15" spans="1:9" ht="15.75" thickTop="1">
      <c r="A15" s="93">
        <v>1</v>
      </c>
      <c r="B15" s="91" t="s">
        <v>86</v>
      </c>
      <c r="C15" s="78">
        <v>155263</v>
      </c>
      <c r="D15" s="78">
        <v>1</v>
      </c>
      <c r="E15" s="78">
        <v>0</v>
      </c>
      <c r="F15" s="78">
        <v>0</v>
      </c>
      <c r="G15" s="78">
        <f>C15</f>
        <v>155263</v>
      </c>
      <c r="H15" s="78">
        <v>1</v>
      </c>
      <c r="I15" s="75"/>
    </row>
    <row r="16" spans="1:9">
      <c r="A16" s="277">
        <v>2</v>
      </c>
      <c r="B16" s="92" t="s">
        <v>87</v>
      </c>
      <c r="C16" s="78">
        <v>134115</v>
      </c>
      <c r="D16" s="78">
        <v>1</v>
      </c>
      <c r="E16" s="78">
        <v>0</v>
      </c>
      <c r="F16" s="78">
        <v>0</v>
      </c>
      <c r="G16" s="78">
        <f>C16</f>
        <v>134115</v>
      </c>
      <c r="H16" s="78">
        <v>1</v>
      </c>
      <c r="I16" s="79"/>
    </row>
    <row r="17" spans="1:10">
      <c r="A17" s="93">
        <v>3</v>
      </c>
      <c r="B17" s="92" t="s">
        <v>80</v>
      </c>
      <c r="C17" s="78">
        <v>5949456</v>
      </c>
      <c r="D17" s="78">
        <v>46</v>
      </c>
      <c r="E17" s="78">
        <v>1040000</v>
      </c>
      <c r="F17" s="78">
        <v>38</v>
      </c>
      <c r="G17" s="78">
        <f>C17+E17</f>
        <v>6989456</v>
      </c>
      <c r="H17" s="78">
        <f>D17+F17</f>
        <v>84</v>
      </c>
      <c r="I17" s="79"/>
    </row>
    <row r="18" spans="1:10">
      <c r="A18" s="277">
        <v>4</v>
      </c>
      <c r="B18" s="92" t="s">
        <v>119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/>
      <c r="J18" s="38"/>
    </row>
    <row r="19" spans="1:10">
      <c r="A19" s="93">
        <v>5</v>
      </c>
      <c r="B19" s="92" t="s">
        <v>120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9"/>
    </row>
    <row r="20" spans="1:10" ht="30">
      <c r="A20" s="277">
        <v>6</v>
      </c>
      <c r="B20" s="92" t="s">
        <v>33</v>
      </c>
      <c r="C20" s="78">
        <v>1851068</v>
      </c>
      <c r="D20" s="78">
        <v>20</v>
      </c>
      <c r="E20" s="78">
        <v>0</v>
      </c>
      <c r="F20" s="78">
        <v>0</v>
      </c>
      <c r="G20" s="78">
        <f>C20</f>
        <v>1851068</v>
      </c>
      <c r="H20" s="78">
        <f>D20</f>
        <v>20</v>
      </c>
      <c r="I20" s="279"/>
    </row>
    <row r="21" spans="1:10" ht="30">
      <c r="A21" s="93">
        <v>7</v>
      </c>
      <c r="B21" s="92" t="s">
        <v>34</v>
      </c>
      <c r="C21" s="78">
        <f>G21-E21</f>
        <v>1361373</v>
      </c>
      <c r="D21" s="78">
        <v>13</v>
      </c>
      <c r="E21" s="78">
        <v>360000</v>
      </c>
      <c r="F21" s="78">
        <v>13</v>
      </c>
      <c r="G21" s="78">
        <v>1721373</v>
      </c>
      <c r="H21" s="78">
        <v>26</v>
      </c>
      <c r="I21" s="279"/>
    </row>
    <row r="22" spans="1:10" ht="45">
      <c r="A22" s="277">
        <v>8</v>
      </c>
      <c r="B22" s="282" t="s">
        <v>35</v>
      </c>
      <c r="C22" s="78">
        <f>G22-E22</f>
        <v>2647189</v>
      </c>
      <c r="D22" s="78">
        <v>23</v>
      </c>
      <c r="E22" s="78">
        <v>150000</v>
      </c>
      <c r="F22" s="78">
        <v>5</v>
      </c>
      <c r="G22" s="78">
        <v>2797189</v>
      </c>
      <c r="H22" s="78">
        <f>D22+F22</f>
        <v>28</v>
      </c>
      <c r="I22" s="279"/>
    </row>
    <row r="23" spans="1:10">
      <c r="A23" s="93">
        <v>9</v>
      </c>
      <c r="B23" s="92" t="s">
        <v>36</v>
      </c>
      <c r="C23" s="78">
        <f>G23-E23</f>
        <v>2030819</v>
      </c>
      <c r="D23" s="78">
        <v>18</v>
      </c>
      <c r="E23" s="78">
        <v>70000</v>
      </c>
      <c r="F23" s="78">
        <v>3</v>
      </c>
      <c r="G23" s="78">
        <v>2100819</v>
      </c>
      <c r="H23" s="78">
        <v>21</v>
      </c>
      <c r="I23" s="279"/>
      <c r="J23" s="38"/>
    </row>
    <row r="24" spans="1:10">
      <c r="A24" s="277">
        <v>10</v>
      </c>
      <c r="B24" s="92" t="s">
        <v>37</v>
      </c>
      <c r="C24" s="78">
        <f>G24-E24</f>
        <v>1361705</v>
      </c>
      <c r="D24" s="78">
        <v>13</v>
      </c>
      <c r="E24" s="78">
        <v>100000</v>
      </c>
      <c r="F24" s="78">
        <v>5</v>
      </c>
      <c r="G24" s="78">
        <v>1461705</v>
      </c>
      <c r="H24" s="78">
        <f>D24+F24</f>
        <v>18</v>
      </c>
      <c r="I24" s="94"/>
    </row>
    <row r="25" spans="1:10">
      <c r="A25" s="93">
        <v>11</v>
      </c>
      <c r="B25" s="79" t="s">
        <v>38</v>
      </c>
      <c r="C25" s="78">
        <v>1809945</v>
      </c>
      <c r="D25" s="78">
        <v>0</v>
      </c>
      <c r="E25" s="78">
        <v>0</v>
      </c>
      <c r="F25" s="78">
        <v>0</v>
      </c>
      <c r="G25" s="78">
        <f>C25</f>
        <v>1809945</v>
      </c>
      <c r="H25" s="78">
        <f>D25+F25</f>
        <v>0</v>
      </c>
      <c r="I25" s="279"/>
    </row>
    <row r="26" spans="1:10">
      <c r="A26" s="277">
        <v>12</v>
      </c>
      <c r="B26" s="79" t="s">
        <v>222</v>
      </c>
      <c r="C26" s="78">
        <v>1780868</v>
      </c>
      <c r="D26" s="78">
        <v>0</v>
      </c>
      <c r="E26" s="78">
        <v>0</v>
      </c>
      <c r="F26" s="78">
        <v>0</v>
      </c>
      <c r="G26" s="78">
        <f>C26</f>
        <v>1780868</v>
      </c>
      <c r="H26" s="78">
        <f>D26+F26</f>
        <v>0</v>
      </c>
      <c r="I26" s="279"/>
      <c r="J26" s="38"/>
    </row>
    <row r="27" spans="1:10" ht="27.95" customHeight="1">
      <c r="A27" s="93">
        <v>13</v>
      </c>
      <c r="B27" s="92" t="s">
        <v>40</v>
      </c>
      <c r="C27" s="78">
        <v>2862000</v>
      </c>
      <c r="D27" s="78">
        <v>23</v>
      </c>
      <c r="E27" s="78">
        <v>365000</v>
      </c>
      <c r="F27" s="78">
        <v>11</v>
      </c>
      <c r="G27" s="78">
        <f>C27+E27</f>
        <v>3227000</v>
      </c>
      <c r="H27" s="78">
        <f>D27+F27</f>
        <v>34</v>
      </c>
      <c r="I27" s="279"/>
    </row>
    <row r="28" spans="1:10">
      <c r="A28" s="277">
        <v>14</v>
      </c>
      <c r="B28" s="92" t="s">
        <v>41</v>
      </c>
      <c r="C28" s="78">
        <v>0</v>
      </c>
      <c r="D28" s="78">
        <v>0</v>
      </c>
      <c r="E28" s="78">
        <v>590000</v>
      </c>
      <c r="F28" s="78">
        <v>15</v>
      </c>
      <c r="G28" s="78">
        <f>E28</f>
        <v>590000</v>
      </c>
      <c r="H28" s="78">
        <v>15</v>
      </c>
      <c r="I28" s="94"/>
    </row>
    <row r="29" spans="1:10" ht="30">
      <c r="A29" s="93">
        <v>15</v>
      </c>
      <c r="B29" s="92" t="s">
        <v>42</v>
      </c>
      <c r="C29" s="78">
        <f>G29-E29</f>
        <v>1345865</v>
      </c>
      <c r="D29" s="78">
        <v>12</v>
      </c>
      <c r="E29" s="78">
        <v>350000</v>
      </c>
      <c r="F29" s="78">
        <v>10</v>
      </c>
      <c r="G29" s="78">
        <v>1695865</v>
      </c>
      <c r="H29" s="78">
        <f>D29+F29</f>
        <v>22</v>
      </c>
      <c r="I29" s="279"/>
    </row>
    <row r="30" spans="1:10">
      <c r="A30" s="277">
        <v>16</v>
      </c>
      <c r="B30" s="92" t="s">
        <v>43</v>
      </c>
      <c r="C30" s="78">
        <f>G30-E30</f>
        <v>3653226</v>
      </c>
      <c r="D30" s="78">
        <v>27</v>
      </c>
      <c r="E30" s="78">
        <v>690000</v>
      </c>
      <c r="F30" s="78">
        <v>34</v>
      </c>
      <c r="G30" s="78">
        <v>4343226</v>
      </c>
      <c r="H30" s="78">
        <f>D30+F30</f>
        <v>61</v>
      </c>
      <c r="I30" s="279"/>
    </row>
    <row r="31" spans="1:10">
      <c r="A31" s="93">
        <v>17</v>
      </c>
      <c r="B31" s="79" t="s">
        <v>57</v>
      </c>
      <c r="C31" s="78">
        <v>0</v>
      </c>
      <c r="D31" s="78">
        <v>0</v>
      </c>
      <c r="E31" s="78">
        <v>620000</v>
      </c>
      <c r="F31" s="78">
        <v>18</v>
      </c>
      <c r="G31" s="78">
        <f>E31</f>
        <v>620000</v>
      </c>
      <c r="H31" s="78">
        <v>18</v>
      </c>
      <c r="I31" s="279"/>
    </row>
    <row r="32" spans="1:10">
      <c r="A32" s="277">
        <v>18</v>
      </c>
      <c r="B32" s="79" t="s">
        <v>44</v>
      </c>
      <c r="C32" s="78">
        <v>792000</v>
      </c>
      <c r="D32" s="78">
        <v>8</v>
      </c>
      <c r="E32" s="78">
        <v>60000</v>
      </c>
      <c r="F32" s="78">
        <v>3</v>
      </c>
      <c r="G32" s="78">
        <f>C32+E32</f>
        <v>852000</v>
      </c>
      <c r="H32" s="78">
        <v>11</v>
      </c>
      <c r="I32" s="279"/>
    </row>
    <row r="33" spans="1:10">
      <c r="A33" s="93">
        <v>19</v>
      </c>
      <c r="B33" s="79" t="s">
        <v>32</v>
      </c>
      <c r="C33" s="78">
        <v>1841636</v>
      </c>
      <c r="D33" s="78">
        <v>16</v>
      </c>
      <c r="E33" s="78">
        <v>1860000</v>
      </c>
      <c r="F33" s="78">
        <v>76</v>
      </c>
      <c r="G33" s="78">
        <f>C33+E33</f>
        <v>3701636</v>
      </c>
      <c r="H33" s="78">
        <f>D33+F33</f>
        <v>92</v>
      </c>
      <c r="I33" s="279"/>
    </row>
    <row r="34" spans="1:10">
      <c r="A34" s="277">
        <v>20</v>
      </c>
      <c r="B34" s="79" t="s">
        <v>45</v>
      </c>
      <c r="C34" s="78">
        <v>23025000</v>
      </c>
      <c r="D34" s="78">
        <v>204</v>
      </c>
      <c r="E34" s="78">
        <v>0</v>
      </c>
      <c r="F34" s="78">
        <v>0</v>
      </c>
      <c r="G34" s="78">
        <f>C34</f>
        <v>23025000</v>
      </c>
      <c r="H34" s="78">
        <v>204</v>
      </c>
      <c r="I34" s="279"/>
    </row>
    <row r="35" spans="1:10">
      <c r="A35" s="93">
        <v>21</v>
      </c>
      <c r="B35" s="79" t="s">
        <v>46</v>
      </c>
      <c r="C35" s="78">
        <v>980288</v>
      </c>
      <c r="D35" s="78">
        <v>9</v>
      </c>
      <c r="E35" s="78">
        <v>0</v>
      </c>
      <c r="F35" s="78">
        <v>0</v>
      </c>
      <c r="G35" s="78">
        <f>C35</f>
        <v>980288</v>
      </c>
      <c r="H35" s="78">
        <v>9</v>
      </c>
      <c r="I35" s="54"/>
      <c r="J35" s="39"/>
    </row>
    <row r="36" spans="1:10" ht="27.95" customHeight="1">
      <c r="A36" s="277">
        <v>22</v>
      </c>
      <c r="B36" s="92" t="s">
        <v>47</v>
      </c>
      <c r="C36" s="78">
        <v>1274967</v>
      </c>
      <c r="D36" s="78">
        <v>11</v>
      </c>
      <c r="E36" s="78">
        <v>0</v>
      </c>
      <c r="F36" s="78">
        <v>0</v>
      </c>
      <c r="G36" s="78">
        <f>C36</f>
        <v>1274967</v>
      </c>
      <c r="H36" s="78">
        <v>11</v>
      </c>
      <c r="I36" s="279"/>
    </row>
    <row r="37" spans="1:10" ht="27.95" customHeight="1">
      <c r="A37" s="93">
        <v>23</v>
      </c>
      <c r="B37" s="92" t="s">
        <v>48</v>
      </c>
      <c r="C37" s="78">
        <f>G37-E37</f>
        <v>726777</v>
      </c>
      <c r="D37" s="78">
        <v>6</v>
      </c>
      <c r="E37" s="78">
        <v>110000</v>
      </c>
      <c r="F37" s="78">
        <v>3</v>
      </c>
      <c r="G37" s="78">
        <v>836777</v>
      </c>
      <c r="H37" s="78">
        <v>9</v>
      </c>
      <c r="I37" s="279"/>
    </row>
    <row r="38" spans="1:10">
      <c r="A38" s="277">
        <v>24</v>
      </c>
      <c r="B38" s="92" t="s">
        <v>49</v>
      </c>
      <c r="C38" s="78">
        <f>G38-E38</f>
        <v>1430000</v>
      </c>
      <c r="D38" s="78">
        <v>13</v>
      </c>
      <c r="E38" s="78">
        <v>50000</v>
      </c>
      <c r="F38" s="78">
        <v>1</v>
      </c>
      <c r="G38" s="78">
        <v>1480000</v>
      </c>
      <c r="H38" s="78">
        <v>14</v>
      </c>
      <c r="I38" s="279"/>
    </row>
    <row r="39" spans="1:10">
      <c r="A39" s="93">
        <v>25</v>
      </c>
      <c r="B39" s="92" t="s">
        <v>50</v>
      </c>
      <c r="C39" s="78">
        <f>G39-E39</f>
        <v>1248590</v>
      </c>
      <c r="D39" s="78">
        <v>11</v>
      </c>
      <c r="E39" s="78">
        <v>90000</v>
      </c>
      <c r="F39" s="78">
        <v>4</v>
      </c>
      <c r="G39" s="78">
        <v>1338590</v>
      </c>
      <c r="H39" s="78">
        <v>15</v>
      </c>
      <c r="I39" s="94"/>
    </row>
    <row r="40" spans="1:10" ht="30">
      <c r="A40" s="277">
        <v>26</v>
      </c>
      <c r="B40" s="92" t="s">
        <v>53</v>
      </c>
      <c r="C40" s="78">
        <v>0</v>
      </c>
      <c r="D40" s="78">
        <v>0</v>
      </c>
      <c r="E40" s="78">
        <v>1300000</v>
      </c>
      <c r="F40" s="78">
        <v>20</v>
      </c>
      <c r="G40" s="78">
        <f>E40</f>
        <v>1300000</v>
      </c>
      <c r="H40" s="78">
        <v>20</v>
      </c>
      <c r="I40" s="290" t="s">
        <v>536</v>
      </c>
      <c r="J40" s="38"/>
    </row>
    <row r="41" spans="1:10">
      <c r="A41" s="93">
        <v>27</v>
      </c>
      <c r="B41" s="92" t="s">
        <v>55</v>
      </c>
      <c r="C41" s="78">
        <v>2550000</v>
      </c>
      <c r="D41" s="78">
        <v>25</v>
      </c>
      <c r="E41" s="78">
        <v>0</v>
      </c>
      <c r="F41" s="78">
        <v>0</v>
      </c>
      <c r="G41" s="78">
        <f>C41</f>
        <v>2550000</v>
      </c>
      <c r="H41" s="78">
        <v>25</v>
      </c>
      <c r="I41" s="94"/>
    </row>
    <row r="42" spans="1:10">
      <c r="A42" s="277">
        <v>28</v>
      </c>
      <c r="B42" s="79" t="s">
        <v>52</v>
      </c>
      <c r="C42" s="78">
        <v>835000</v>
      </c>
      <c r="D42" s="78">
        <v>9</v>
      </c>
      <c r="E42" s="78">
        <v>0</v>
      </c>
      <c r="F42" s="78">
        <v>0</v>
      </c>
      <c r="G42" s="78">
        <f>C42</f>
        <v>835000</v>
      </c>
      <c r="H42" s="78">
        <v>9</v>
      </c>
      <c r="I42" s="279"/>
      <c r="J42" s="40"/>
    </row>
    <row r="43" spans="1:10">
      <c r="A43" s="93">
        <v>29</v>
      </c>
      <c r="B43" s="92" t="s">
        <v>51</v>
      </c>
      <c r="C43" s="78">
        <v>14000000</v>
      </c>
      <c r="D43" s="78">
        <v>0</v>
      </c>
      <c r="E43" s="78">
        <v>0</v>
      </c>
      <c r="F43" s="78">
        <v>0</v>
      </c>
      <c r="G43" s="78">
        <v>14000000</v>
      </c>
      <c r="H43" s="78">
        <v>0</v>
      </c>
      <c r="I43" s="291" t="s">
        <v>553</v>
      </c>
      <c r="J43" s="40"/>
    </row>
    <row r="44" spans="1:10">
      <c r="A44" s="277">
        <v>30</v>
      </c>
      <c r="B44" s="92" t="s">
        <v>54</v>
      </c>
      <c r="C44" s="78">
        <v>884425</v>
      </c>
      <c r="D44" s="78">
        <v>7</v>
      </c>
      <c r="E44" s="78">
        <f>G44-C44</f>
        <v>16010000</v>
      </c>
      <c r="F44" s="78">
        <v>545</v>
      </c>
      <c r="G44" s="78">
        <v>16894425</v>
      </c>
      <c r="H44" s="78">
        <f>D44+F44</f>
        <v>552</v>
      </c>
      <c r="I44" s="279"/>
      <c r="J44" s="41"/>
    </row>
    <row r="45" spans="1:10">
      <c r="A45" s="93">
        <v>31</v>
      </c>
      <c r="B45" s="79" t="s">
        <v>56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109"/>
      <c r="J45" s="40"/>
    </row>
    <row r="46" spans="1:10">
      <c r="A46" s="277">
        <v>32</v>
      </c>
      <c r="B46" s="79" t="s">
        <v>31</v>
      </c>
      <c r="C46" s="78">
        <v>230000</v>
      </c>
      <c r="D46" s="78">
        <v>2</v>
      </c>
      <c r="E46" s="78">
        <v>0</v>
      </c>
      <c r="F46" s="78">
        <v>0</v>
      </c>
      <c r="G46" s="78">
        <f>C46</f>
        <v>230000</v>
      </c>
      <c r="H46" s="78">
        <v>2</v>
      </c>
      <c r="I46" s="78"/>
      <c r="J46" s="41"/>
    </row>
    <row r="47" spans="1:10">
      <c r="A47" s="486" t="s">
        <v>11</v>
      </c>
      <c r="B47" s="487"/>
      <c r="C47" s="81">
        <f>SUM(C15:C46)</f>
        <v>76761575</v>
      </c>
      <c r="D47" s="81">
        <f t="shared" ref="D47:H47" si="0">SUM(D15:D46)</f>
        <v>518</v>
      </c>
      <c r="E47" s="81">
        <f t="shared" si="0"/>
        <v>23815000</v>
      </c>
      <c r="F47" s="81">
        <f t="shared" si="0"/>
        <v>804</v>
      </c>
      <c r="G47" s="81">
        <f>SUM(G15:G46)</f>
        <v>100576575</v>
      </c>
      <c r="H47" s="81">
        <f t="shared" si="0"/>
        <v>1322</v>
      </c>
      <c r="I47" s="95"/>
    </row>
    <row r="48" spans="1:10" ht="24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</row>
    <row r="49" spans="1:10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336" t="s">
        <v>196</v>
      </c>
      <c r="H49" s="336" t="s">
        <v>8</v>
      </c>
      <c r="I49" s="331" t="s">
        <v>7</v>
      </c>
      <c r="J49" s="40"/>
    </row>
    <row r="50" spans="1:10" ht="15.75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337"/>
      <c r="H50" s="337"/>
      <c r="I50" s="332"/>
      <c r="J50" s="40"/>
    </row>
    <row r="51" spans="1:10" ht="15.95" customHeight="1" thickTop="1">
      <c r="A51" s="76">
        <v>1</v>
      </c>
      <c r="B51" s="176" t="s">
        <v>15</v>
      </c>
      <c r="C51" s="78">
        <v>0</v>
      </c>
      <c r="D51" s="78">
        <v>0</v>
      </c>
      <c r="E51" s="78">
        <v>450000</v>
      </c>
      <c r="F51" s="78">
        <v>0</v>
      </c>
      <c r="G51" s="78">
        <f>E51</f>
        <v>450000</v>
      </c>
      <c r="H51" s="78">
        <v>0</v>
      </c>
      <c r="I51" s="75"/>
      <c r="J51" s="41"/>
    </row>
    <row r="52" spans="1:10" ht="15.95" customHeight="1">
      <c r="A52" s="279">
        <v>2</v>
      </c>
      <c r="B52" s="176" t="s">
        <v>16</v>
      </c>
      <c r="C52" s="78">
        <v>1343836</v>
      </c>
      <c r="D52" s="78">
        <v>0</v>
      </c>
      <c r="E52" s="78">
        <v>0</v>
      </c>
      <c r="F52" s="78">
        <v>0</v>
      </c>
      <c r="G52" s="78">
        <f>C52</f>
        <v>1343836</v>
      </c>
      <c r="H52" s="78">
        <v>0</v>
      </c>
      <c r="I52" s="94"/>
    </row>
    <row r="53" spans="1:10" ht="15.95" customHeight="1">
      <c r="A53" s="279">
        <v>3</v>
      </c>
      <c r="B53" s="176" t="s">
        <v>17</v>
      </c>
      <c r="C53" s="98">
        <v>1735000</v>
      </c>
      <c r="D53" s="78">
        <v>0</v>
      </c>
      <c r="E53" s="98">
        <v>0</v>
      </c>
      <c r="F53" s="98">
        <v>0</v>
      </c>
      <c r="G53" s="98">
        <f>C53</f>
        <v>1735000</v>
      </c>
      <c r="H53" s="78">
        <v>0</v>
      </c>
      <c r="I53" s="79"/>
    </row>
    <row r="54" spans="1:10" ht="15.95" customHeight="1">
      <c r="A54" s="279">
        <v>4</v>
      </c>
      <c r="B54" s="176" t="s">
        <v>18</v>
      </c>
      <c r="C54" s="98">
        <f>G54-E54</f>
        <v>367500</v>
      </c>
      <c r="D54" s="78">
        <v>4</v>
      </c>
      <c r="E54" s="98">
        <v>300000</v>
      </c>
      <c r="F54" s="98">
        <v>13</v>
      </c>
      <c r="G54" s="98">
        <v>667500</v>
      </c>
      <c r="H54" s="78">
        <v>17</v>
      </c>
      <c r="I54" s="79"/>
    </row>
    <row r="55" spans="1:10" ht="15.95" customHeight="1">
      <c r="A55" s="279">
        <v>5</v>
      </c>
      <c r="B55" s="176" t="s">
        <v>26</v>
      </c>
      <c r="C55" s="98">
        <v>1449923</v>
      </c>
      <c r="D55" s="98">
        <v>0</v>
      </c>
      <c r="E55" s="98">
        <v>0</v>
      </c>
      <c r="F55" s="98">
        <v>0</v>
      </c>
      <c r="G55" s="98">
        <f>C55</f>
        <v>1449923</v>
      </c>
      <c r="H55" s="78">
        <v>0</v>
      </c>
      <c r="I55" s="79"/>
    </row>
    <row r="56" spans="1:10" ht="15.95" customHeight="1">
      <c r="A56" s="357" t="s">
        <v>10</v>
      </c>
      <c r="B56" s="359"/>
      <c r="C56" s="81">
        <f>SUM(C51:C55)</f>
        <v>4896259</v>
      </c>
      <c r="D56" s="81">
        <f t="shared" ref="D56:H56" si="1">SUM(D51:D55)</f>
        <v>4</v>
      </c>
      <c r="E56" s="81">
        <f>SUM(E51:E55)</f>
        <v>750000</v>
      </c>
      <c r="F56" s="81">
        <f t="shared" si="1"/>
        <v>13</v>
      </c>
      <c r="G56" s="81">
        <f>SUM(G51:G55)</f>
        <v>5646259</v>
      </c>
      <c r="H56" s="100">
        <f t="shared" si="1"/>
        <v>17</v>
      </c>
      <c r="I56" s="79"/>
    </row>
    <row r="57" spans="1:10" ht="27.95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</row>
    <row r="58" spans="1:10" ht="20.100000000000001" customHeight="1">
      <c r="A58" s="490" t="s">
        <v>0</v>
      </c>
      <c r="B58" s="490" t="s">
        <v>9</v>
      </c>
      <c r="C58" s="492" t="s">
        <v>2</v>
      </c>
      <c r="D58" s="493"/>
      <c r="E58" s="493"/>
      <c r="F58" s="494"/>
      <c r="G58" s="483" t="s">
        <v>12</v>
      </c>
      <c r="H58" s="336" t="s">
        <v>8</v>
      </c>
      <c r="I58" s="483" t="s">
        <v>14</v>
      </c>
    </row>
    <row r="59" spans="1:10" ht="20.100000000000001" customHeight="1" thickBot="1">
      <c r="A59" s="491"/>
      <c r="B59" s="491"/>
      <c r="C59" s="88" t="s">
        <v>3</v>
      </c>
      <c r="D59" s="56" t="s">
        <v>4</v>
      </c>
      <c r="E59" s="88" t="s">
        <v>5</v>
      </c>
      <c r="F59" s="56" t="s">
        <v>4</v>
      </c>
      <c r="G59" s="495"/>
      <c r="H59" s="337"/>
      <c r="I59" s="495"/>
    </row>
    <row r="60" spans="1:10" ht="18.95" customHeight="1" thickTop="1">
      <c r="A60" s="76">
        <v>1</v>
      </c>
      <c r="B60" s="176" t="s">
        <v>131</v>
      </c>
      <c r="C60" s="68">
        <v>350000</v>
      </c>
      <c r="D60" s="77">
        <v>1</v>
      </c>
      <c r="E60" s="78">
        <v>0</v>
      </c>
      <c r="F60" s="78">
        <v>0</v>
      </c>
      <c r="G60" s="68">
        <f>C60</f>
        <v>350000</v>
      </c>
      <c r="H60" s="77">
        <v>1</v>
      </c>
      <c r="I60" s="75"/>
    </row>
    <row r="61" spans="1:10" ht="18.95" customHeight="1">
      <c r="A61" s="279">
        <v>2</v>
      </c>
      <c r="B61" s="79" t="s">
        <v>130</v>
      </c>
      <c r="C61" s="67">
        <f>G61</f>
        <v>100000</v>
      </c>
      <c r="D61" s="77">
        <v>1</v>
      </c>
      <c r="E61" s="78">
        <v>0</v>
      </c>
      <c r="F61" s="78">
        <v>0</v>
      </c>
      <c r="G61" s="67">
        <v>100000</v>
      </c>
      <c r="H61" s="77">
        <v>1</v>
      </c>
      <c r="I61" s="79"/>
    </row>
    <row r="62" spans="1:10" ht="18.95" customHeight="1">
      <c r="A62" s="279">
        <v>3</v>
      </c>
      <c r="B62" s="79" t="s">
        <v>129</v>
      </c>
      <c r="C62" s="67">
        <v>200000</v>
      </c>
      <c r="D62" s="77">
        <v>1</v>
      </c>
      <c r="E62" s="78">
        <v>0</v>
      </c>
      <c r="F62" s="78">
        <v>0</v>
      </c>
      <c r="G62" s="67">
        <f>C62</f>
        <v>200000</v>
      </c>
      <c r="H62" s="77">
        <v>1</v>
      </c>
      <c r="I62" s="79"/>
    </row>
    <row r="63" spans="1:10" ht="18.95" customHeight="1">
      <c r="A63" s="279">
        <v>4</v>
      </c>
      <c r="B63" s="79" t="s">
        <v>499</v>
      </c>
      <c r="C63" s="67">
        <v>200000</v>
      </c>
      <c r="D63" s="77">
        <v>1</v>
      </c>
      <c r="E63" s="78">
        <v>0</v>
      </c>
      <c r="F63" s="78">
        <v>0</v>
      </c>
      <c r="G63" s="67">
        <f>C63</f>
        <v>200000</v>
      </c>
      <c r="H63" s="77">
        <v>1</v>
      </c>
      <c r="I63" s="79"/>
    </row>
    <row r="64" spans="1:10" ht="18.95" customHeight="1">
      <c r="A64" s="279">
        <v>5</v>
      </c>
      <c r="B64" s="79" t="s">
        <v>445</v>
      </c>
      <c r="C64" s="67">
        <v>104000</v>
      </c>
      <c r="D64" s="77">
        <v>1</v>
      </c>
      <c r="E64" s="78">
        <v>0</v>
      </c>
      <c r="F64" s="78">
        <v>0</v>
      </c>
      <c r="G64" s="67">
        <f>C64</f>
        <v>104000</v>
      </c>
      <c r="H64" s="77">
        <v>1</v>
      </c>
      <c r="I64" s="79"/>
    </row>
    <row r="65" spans="1:11" ht="18.95" customHeight="1">
      <c r="A65" s="279">
        <v>6</v>
      </c>
      <c r="B65" s="176" t="s">
        <v>498</v>
      </c>
      <c r="C65" s="67">
        <v>100000</v>
      </c>
      <c r="D65" s="77">
        <v>1</v>
      </c>
      <c r="E65" s="78">
        <v>0</v>
      </c>
      <c r="F65" s="78">
        <v>0</v>
      </c>
      <c r="G65" s="67">
        <f t="shared" ref="G65:G74" si="2">C65</f>
        <v>100000</v>
      </c>
      <c r="H65" s="77">
        <v>1</v>
      </c>
      <c r="I65" s="79"/>
    </row>
    <row r="66" spans="1:11" ht="18.95" customHeight="1">
      <c r="A66" s="279">
        <v>7</v>
      </c>
      <c r="B66" s="79" t="s">
        <v>537</v>
      </c>
      <c r="C66" s="67">
        <v>100000</v>
      </c>
      <c r="D66" s="77">
        <v>1</v>
      </c>
      <c r="E66" s="78">
        <v>0</v>
      </c>
      <c r="F66" s="78">
        <v>0</v>
      </c>
      <c r="G66" s="67">
        <f t="shared" si="2"/>
        <v>100000</v>
      </c>
      <c r="H66" s="77">
        <v>1</v>
      </c>
      <c r="I66" s="79"/>
    </row>
    <row r="67" spans="1:11" ht="18.95" customHeight="1">
      <c r="A67" s="279">
        <v>8</v>
      </c>
      <c r="B67" s="79" t="s">
        <v>538</v>
      </c>
      <c r="C67" s="67">
        <v>300000</v>
      </c>
      <c r="D67" s="77">
        <v>1</v>
      </c>
      <c r="E67" s="78">
        <v>0</v>
      </c>
      <c r="F67" s="78">
        <v>0</v>
      </c>
      <c r="G67" s="67">
        <f t="shared" si="2"/>
        <v>300000</v>
      </c>
      <c r="H67" s="77">
        <v>1</v>
      </c>
      <c r="I67" s="79"/>
    </row>
    <row r="68" spans="1:11" ht="18.95" customHeight="1">
      <c r="A68" s="279">
        <v>9</v>
      </c>
      <c r="B68" s="79" t="s">
        <v>450</v>
      </c>
      <c r="C68" s="67">
        <v>0</v>
      </c>
      <c r="D68" s="77">
        <v>1</v>
      </c>
      <c r="E68" s="78">
        <v>100000</v>
      </c>
      <c r="F68" s="78">
        <v>0</v>
      </c>
      <c r="G68" s="67">
        <f>E68</f>
        <v>100000</v>
      </c>
      <c r="H68" s="77">
        <v>1</v>
      </c>
      <c r="I68" s="79"/>
    </row>
    <row r="69" spans="1:11" ht="18.95" customHeight="1">
      <c r="A69" s="279">
        <v>10</v>
      </c>
      <c r="B69" s="79" t="s">
        <v>204</v>
      </c>
      <c r="C69" s="67">
        <v>2900000</v>
      </c>
      <c r="D69" s="77">
        <v>1</v>
      </c>
      <c r="E69" s="78">
        <v>0</v>
      </c>
      <c r="F69" s="78">
        <v>0</v>
      </c>
      <c r="G69" s="67">
        <f t="shared" si="2"/>
        <v>2900000</v>
      </c>
      <c r="H69" s="77">
        <v>1</v>
      </c>
      <c r="I69" s="79"/>
    </row>
    <row r="70" spans="1:11" ht="18.95" customHeight="1">
      <c r="A70" s="279">
        <v>11</v>
      </c>
      <c r="B70" s="79" t="s">
        <v>480</v>
      </c>
      <c r="C70" s="67">
        <v>250000</v>
      </c>
      <c r="D70" s="77">
        <v>1</v>
      </c>
      <c r="E70" s="78">
        <v>0</v>
      </c>
      <c r="F70" s="78">
        <v>0</v>
      </c>
      <c r="G70" s="67">
        <f t="shared" si="2"/>
        <v>250000</v>
      </c>
      <c r="H70" s="77">
        <v>1</v>
      </c>
      <c r="I70" s="79"/>
    </row>
    <row r="71" spans="1:11" ht="18.95" customHeight="1">
      <c r="A71" s="279">
        <v>12</v>
      </c>
      <c r="B71" s="79" t="s">
        <v>542</v>
      </c>
      <c r="C71" s="67">
        <v>1713000</v>
      </c>
      <c r="D71" s="77">
        <v>1</v>
      </c>
      <c r="E71" s="78">
        <v>0</v>
      </c>
      <c r="F71" s="78">
        <v>0</v>
      </c>
      <c r="G71" s="67">
        <f t="shared" ref="G71:G72" si="3">C71</f>
        <v>1713000</v>
      </c>
      <c r="H71" s="77">
        <v>1</v>
      </c>
      <c r="I71" s="79"/>
    </row>
    <row r="72" spans="1:11" ht="18.95" customHeight="1">
      <c r="A72" s="279">
        <v>13</v>
      </c>
      <c r="B72" s="79" t="s">
        <v>540</v>
      </c>
      <c r="C72" s="67">
        <v>442000</v>
      </c>
      <c r="D72" s="77">
        <v>1</v>
      </c>
      <c r="E72" s="78">
        <v>0</v>
      </c>
      <c r="F72" s="78">
        <v>0</v>
      </c>
      <c r="G72" s="67">
        <f t="shared" si="3"/>
        <v>442000</v>
      </c>
      <c r="H72" s="77">
        <v>1</v>
      </c>
      <c r="I72" s="79"/>
    </row>
    <row r="73" spans="1:11" ht="18.95" customHeight="1">
      <c r="A73" s="279">
        <v>14</v>
      </c>
      <c r="B73" s="79" t="s">
        <v>520</v>
      </c>
      <c r="C73" s="67">
        <v>200000</v>
      </c>
      <c r="D73" s="77">
        <v>1</v>
      </c>
      <c r="E73" s="78">
        <v>0</v>
      </c>
      <c r="F73" s="78">
        <v>0</v>
      </c>
      <c r="G73" s="67">
        <f t="shared" ref="G73" si="4">C73</f>
        <v>200000</v>
      </c>
      <c r="H73" s="77">
        <v>1</v>
      </c>
      <c r="I73" s="79"/>
    </row>
    <row r="74" spans="1:11" ht="18.95" customHeight="1">
      <c r="A74" s="279">
        <v>15</v>
      </c>
      <c r="B74" s="79" t="s">
        <v>543</v>
      </c>
      <c r="C74" s="67">
        <v>220000</v>
      </c>
      <c r="D74" s="77">
        <v>1</v>
      </c>
      <c r="E74" s="78">
        <v>0</v>
      </c>
      <c r="F74" s="78">
        <v>0</v>
      </c>
      <c r="G74" s="67">
        <f t="shared" si="2"/>
        <v>220000</v>
      </c>
      <c r="H74" s="77">
        <v>1</v>
      </c>
      <c r="I74" s="79"/>
    </row>
    <row r="75" spans="1:11" ht="18.95" customHeight="1">
      <c r="A75" s="357" t="s">
        <v>11</v>
      </c>
      <c r="B75" s="359"/>
      <c r="C75" s="80">
        <f>SUM(C60:C74)</f>
        <v>7179000</v>
      </c>
      <c r="D75" s="81">
        <f>SUM(D60:D74)</f>
        <v>15</v>
      </c>
      <c r="E75" s="81">
        <f>SUM(E60:E74)</f>
        <v>100000</v>
      </c>
      <c r="F75" s="78">
        <v>0</v>
      </c>
      <c r="G75" s="80">
        <f>SUM(G60:G74)</f>
        <v>7279000</v>
      </c>
      <c r="H75" s="81">
        <f>D75</f>
        <v>15</v>
      </c>
      <c r="I75" s="79"/>
    </row>
    <row r="76" spans="1:11" ht="30" customHeight="1">
      <c r="A76" s="82" t="s">
        <v>79</v>
      </c>
      <c r="B76" s="347" t="s">
        <v>77</v>
      </c>
      <c r="C76" s="348"/>
      <c r="D76" s="348"/>
      <c r="E76" s="348"/>
      <c r="F76" s="348"/>
      <c r="G76" s="348"/>
      <c r="H76" s="348"/>
      <c r="I76" s="349"/>
      <c r="K76" s="41"/>
    </row>
    <row r="77" spans="1:11" ht="30" customHeight="1">
      <c r="A77" s="286" t="s">
        <v>61</v>
      </c>
      <c r="B77" s="285" t="s">
        <v>75</v>
      </c>
      <c r="C77" s="83"/>
      <c r="D77" s="83"/>
      <c r="E77" s="83"/>
      <c r="F77" s="83"/>
      <c r="G77" s="83"/>
      <c r="H77" s="83"/>
      <c r="I77" s="84"/>
      <c r="K77" s="41"/>
    </row>
    <row r="78" spans="1:11" ht="35.1" customHeight="1" thickBot="1">
      <c r="A78" s="289" t="s">
        <v>0</v>
      </c>
      <c r="B78" s="293" t="s">
        <v>62</v>
      </c>
      <c r="C78" s="292" t="s">
        <v>63</v>
      </c>
      <c r="D78" s="503" t="s">
        <v>64</v>
      </c>
      <c r="E78" s="503"/>
      <c r="F78" s="503" t="s">
        <v>65</v>
      </c>
      <c r="G78" s="503"/>
      <c r="H78" s="503" t="s">
        <v>66</v>
      </c>
      <c r="I78" s="503"/>
      <c r="K78" s="41"/>
    </row>
    <row r="79" spans="1:11" ht="18" customHeight="1">
      <c r="A79" s="74" t="s">
        <v>133</v>
      </c>
      <c r="B79" s="72" t="s">
        <v>217</v>
      </c>
      <c r="C79" s="75" t="s">
        <v>71</v>
      </c>
      <c r="D79" s="299" t="s">
        <v>255</v>
      </c>
      <c r="E79" s="300"/>
      <c r="F79" s="306" t="s">
        <v>555</v>
      </c>
      <c r="G79" s="307"/>
      <c r="H79" s="301">
        <v>29500000</v>
      </c>
      <c r="I79" s="301"/>
      <c r="K79" s="41"/>
    </row>
    <row r="80" spans="1:11" ht="27.95" customHeight="1">
      <c r="A80" s="74" t="s">
        <v>134</v>
      </c>
      <c r="B80" s="72" t="s">
        <v>217</v>
      </c>
      <c r="C80" s="75" t="s">
        <v>67</v>
      </c>
      <c r="D80" s="299" t="s">
        <v>13</v>
      </c>
      <c r="E80" s="300"/>
      <c r="F80" s="302" t="s">
        <v>544</v>
      </c>
      <c r="G80" s="303"/>
      <c r="H80" s="301">
        <v>15000000</v>
      </c>
      <c r="I80" s="301"/>
      <c r="K80" s="41"/>
    </row>
    <row r="81" spans="1:11" ht="27.95" customHeight="1">
      <c r="A81" s="74" t="s">
        <v>135</v>
      </c>
      <c r="B81" s="72" t="s">
        <v>217</v>
      </c>
      <c r="C81" s="75" t="s">
        <v>67</v>
      </c>
      <c r="D81" s="299" t="s">
        <v>13</v>
      </c>
      <c r="E81" s="300"/>
      <c r="F81" s="302" t="s">
        <v>545</v>
      </c>
      <c r="G81" s="303"/>
      <c r="H81" s="301">
        <v>9000000</v>
      </c>
      <c r="I81" s="301"/>
      <c r="K81" s="41"/>
    </row>
    <row r="82" spans="1:11" ht="27.95" customHeight="1">
      <c r="A82" s="74" t="s">
        <v>136</v>
      </c>
      <c r="B82" s="72" t="s">
        <v>217</v>
      </c>
      <c r="C82" s="75" t="s">
        <v>67</v>
      </c>
      <c r="D82" s="299" t="s">
        <v>13</v>
      </c>
      <c r="E82" s="300"/>
      <c r="F82" s="302" t="s">
        <v>545</v>
      </c>
      <c r="G82" s="303"/>
      <c r="H82" s="301">
        <v>10000000</v>
      </c>
      <c r="I82" s="301"/>
      <c r="K82" s="41"/>
    </row>
    <row r="83" spans="1:11" ht="27.95" customHeight="1">
      <c r="A83" s="74" t="s">
        <v>137</v>
      </c>
      <c r="B83" s="72" t="s">
        <v>217</v>
      </c>
      <c r="C83" s="75" t="s">
        <v>67</v>
      </c>
      <c r="D83" s="299" t="s">
        <v>13</v>
      </c>
      <c r="E83" s="300"/>
      <c r="F83" s="302" t="s">
        <v>545</v>
      </c>
      <c r="G83" s="303"/>
      <c r="H83" s="301">
        <v>10000000</v>
      </c>
      <c r="I83" s="301"/>
      <c r="K83" s="41"/>
    </row>
    <row r="84" spans="1:11" ht="27.95" customHeight="1">
      <c r="A84" s="74" t="s">
        <v>138</v>
      </c>
      <c r="B84" s="72" t="s">
        <v>546</v>
      </c>
      <c r="C84" s="75" t="s">
        <v>67</v>
      </c>
      <c r="D84" s="299" t="s">
        <v>283</v>
      </c>
      <c r="E84" s="300"/>
      <c r="F84" s="302" t="s">
        <v>547</v>
      </c>
      <c r="G84" s="303"/>
      <c r="H84" s="301">
        <v>3122967</v>
      </c>
      <c r="I84" s="301"/>
      <c r="K84" s="41"/>
    </row>
    <row r="85" spans="1:11" ht="27.95" customHeight="1">
      <c r="A85" s="74" t="s">
        <v>139</v>
      </c>
      <c r="B85" s="72" t="s">
        <v>218</v>
      </c>
      <c r="C85" s="75" t="s">
        <v>67</v>
      </c>
      <c r="D85" s="299" t="s">
        <v>548</v>
      </c>
      <c r="E85" s="300"/>
      <c r="F85" s="302" t="s">
        <v>549</v>
      </c>
      <c r="G85" s="303"/>
      <c r="H85" s="296">
        <v>5000000</v>
      </c>
      <c r="I85" s="297"/>
      <c r="K85" s="41"/>
    </row>
    <row r="86" spans="1:11" ht="18" customHeight="1">
      <c r="A86" s="74" t="s">
        <v>140</v>
      </c>
      <c r="B86" s="72" t="s">
        <v>218</v>
      </c>
      <c r="C86" s="75" t="s">
        <v>67</v>
      </c>
      <c r="D86" s="299" t="s">
        <v>13</v>
      </c>
      <c r="E86" s="300"/>
      <c r="F86" s="302" t="s">
        <v>224</v>
      </c>
      <c r="G86" s="303"/>
      <c r="H86" s="296">
        <v>1000000</v>
      </c>
      <c r="I86" s="297"/>
      <c r="K86" s="41"/>
    </row>
    <row r="87" spans="1:11" ht="18" customHeight="1">
      <c r="A87" s="74" t="s">
        <v>141</v>
      </c>
      <c r="B87" s="72" t="s">
        <v>218</v>
      </c>
      <c r="C87" s="75" t="s">
        <v>67</v>
      </c>
      <c r="D87" s="299" t="s">
        <v>13</v>
      </c>
      <c r="E87" s="300"/>
      <c r="F87" s="302" t="s">
        <v>203</v>
      </c>
      <c r="G87" s="303"/>
      <c r="H87" s="296">
        <v>1500000</v>
      </c>
      <c r="I87" s="297"/>
      <c r="K87" s="41"/>
    </row>
    <row r="88" spans="1:11" ht="18" customHeight="1">
      <c r="A88" s="74" t="s">
        <v>142</v>
      </c>
      <c r="B88" s="72" t="s">
        <v>218</v>
      </c>
      <c r="C88" s="75" t="s">
        <v>67</v>
      </c>
      <c r="D88" s="299" t="s">
        <v>13</v>
      </c>
      <c r="E88" s="300"/>
      <c r="F88" s="302" t="s">
        <v>203</v>
      </c>
      <c r="G88" s="303"/>
      <c r="H88" s="296">
        <v>2000000</v>
      </c>
      <c r="I88" s="297"/>
      <c r="K88" s="41"/>
    </row>
    <row r="89" spans="1:11" ht="29.1" customHeight="1">
      <c r="A89" s="74" t="s">
        <v>143</v>
      </c>
      <c r="B89" s="72" t="s">
        <v>218</v>
      </c>
      <c r="C89" s="75" t="s">
        <v>67</v>
      </c>
      <c r="D89" s="299" t="s">
        <v>13</v>
      </c>
      <c r="E89" s="300"/>
      <c r="F89" s="302" t="s">
        <v>550</v>
      </c>
      <c r="G89" s="303"/>
      <c r="H89" s="296">
        <v>750000</v>
      </c>
      <c r="I89" s="297"/>
      <c r="K89" s="41"/>
    </row>
    <row r="90" spans="1:11" ht="18" customHeight="1">
      <c r="A90" s="74" t="s">
        <v>148</v>
      </c>
      <c r="B90" s="72" t="s">
        <v>218</v>
      </c>
      <c r="C90" s="75" t="s">
        <v>67</v>
      </c>
      <c r="D90" s="299" t="s">
        <v>13</v>
      </c>
      <c r="E90" s="300"/>
      <c r="F90" s="302" t="s">
        <v>203</v>
      </c>
      <c r="G90" s="303"/>
      <c r="H90" s="296">
        <v>2000000</v>
      </c>
      <c r="I90" s="297"/>
      <c r="K90" s="41"/>
    </row>
    <row r="91" spans="1:11" ht="18" customHeight="1">
      <c r="A91" s="74" t="s">
        <v>149</v>
      </c>
      <c r="B91" s="72" t="s">
        <v>218</v>
      </c>
      <c r="C91" s="75" t="s">
        <v>67</v>
      </c>
      <c r="D91" s="299" t="s">
        <v>13</v>
      </c>
      <c r="E91" s="300"/>
      <c r="F91" s="302" t="s">
        <v>203</v>
      </c>
      <c r="G91" s="303"/>
      <c r="H91" s="296">
        <v>2000000</v>
      </c>
      <c r="I91" s="297"/>
      <c r="K91" s="41"/>
    </row>
    <row r="92" spans="1:11" ht="18" customHeight="1">
      <c r="A92" s="74" t="s">
        <v>181</v>
      </c>
      <c r="B92" s="72" t="s">
        <v>218</v>
      </c>
      <c r="C92" s="75" t="s">
        <v>67</v>
      </c>
      <c r="D92" s="299" t="s">
        <v>13</v>
      </c>
      <c r="E92" s="300"/>
      <c r="F92" s="302" t="s">
        <v>224</v>
      </c>
      <c r="G92" s="303"/>
      <c r="H92" s="296">
        <v>1000000</v>
      </c>
      <c r="I92" s="297"/>
      <c r="K92" s="41"/>
    </row>
    <row r="93" spans="1:11" ht="18" customHeight="1">
      <c r="A93" s="74" t="s">
        <v>182</v>
      </c>
      <c r="B93" s="72" t="s">
        <v>218</v>
      </c>
      <c r="C93" s="75" t="s">
        <v>67</v>
      </c>
      <c r="D93" s="299" t="s">
        <v>13</v>
      </c>
      <c r="E93" s="300"/>
      <c r="F93" s="302" t="s">
        <v>203</v>
      </c>
      <c r="G93" s="303"/>
      <c r="H93" s="301">
        <v>2000000</v>
      </c>
      <c r="I93" s="301"/>
      <c r="K93" s="41"/>
    </row>
    <row r="94" spans="1:11" ht="18" customHeight="1">
      <c r="A94" s="74" t="s">
        <v>183</v>
      </c>
      <c r="B94" s="72" t="s">
        <v>218</v>
      </c>
      <c r="C94" s="75" t="s">
        <v>67</v>
      </c>
      <c r="D94" s="299" t="s">
        <v>13</v>
      </c>
      <c r="E94" s="300"/>
      <c r="F94" s="306" t="s">
        <v>69</v>
      </c>
      <c r="G94" s="307"/>
      <c r="H94" s="301">
        <v>2000000</v>
      </c>
      <c r="I94" s="301"/>
      <c r="K94" s="41"/>
    </row>
    <row r="95" spans="1:11" ht="18" customHeight="1">
      <c r="A95" s="74" t="s">
        <v>184</v>
      </c>
      <c r="B95" s="72" t="s">
        <v>218</v>
      </c>
      <c r="C95" s="75" t="s">
        <v>67</v>
      </c>
      <c r="D95" s="299" t="s">
        <v>13</v>
      </c>
      <c r="E95" s="300"/>
      <c r="F95" s="306" t="s">
        <v>69</v>
      </c>
      <c r="G95" s="307"/>
      <c r="H95" s="301">
        <v>2000000</v>
      </c>
      <c r="I95" s="301"/>
      <c r="K95" s="41"/>
    </row>
    <row r="96" spans="1:11" ht="18" customHeight="1">
      <c r="A96" s="74" t="s">
        <v>185</v>
      </c>
      <c r="B96" s="72" t="s">
        <v>218</v>
      </c>
      <c r="C96" s="75" t="s">
        <v>67</v>
      </c>
      <c r="D96" s="299" t="s">
        <v>13</v>
      </c>
      <c r="E96" s="300"/>
      <c r="F96" s="302" t="s">
        <v>203</v>
      </c>
      <c r="G96" s="303"/>
      <c r="H96" s="296">
        <v>2000000</v>
      </c>
      <c r="I96" s="297"/>
      <c r="K96" s="41"/>
    </row>
    <row r="97" spans="1:11" ht="18" customHeight="1">
      <c r="A97" s="74" t="s">
        <v>186</v>
      </c>
      <c r="B97" s="72" t="s">
        <v>218</v>
      </c>
      <c r="C97" s="75" t="s">
        <v>67</v>
      </c>
      <c r="D97" s="299" t="s">
        <v>13</v>
      </c>
      <c r="E97" s="300"/>
      <c r="F97" s="302" t="s">
        <v>69</v>
      </c>
      <c r="G97" s="303"/>
      <c r="H97" s="296">
        <v>2000000</v>
      </c>
      <c r="I97" s="297"/>
      <c r="K97" s="41"/>
    </row>
    <row r="98" spans="1:11" ht="18" customHeight="1">
      <c r="A98" s="74" t="s">
        <v>187</v>
      </c>
      <c r="B98" s="72" t="s">
        <v>218</v>
      </c>
      <c r="C98" s="75" t="s">
        <v>67</v>
      </c>
      <c r="D98" s="299" t="s">
        <v>13</v>
      </c>
      <c r="E98" s="300"/>
      <c r="F98" s="306" t="s">
        <v>70</v>
      </c>
      <c r="G98" s="307"/>
      <c r="H98" s="296">
        <v>2000000</v>
      </c>
      <c r="I98" s="297"/>
      <c r="K98" s="41"/>
    </row>
    <row r="99" spans="1:11" ht="18" customHeight="1">
      <c r="A99" s="74" t="s">
        <v>178</v>
      </c>
      <c r="B99" s="72" t="s">
        <v>218</v>
      </c>
      <c r="C99" s="75" t="s">
        <v>67</v>
      </c>
      <c r="D99" s="299" t="s">
        <v>13</v>
      </c>
      <c r="E99" s="300"/>
      <c r="F99" s="302" t="s">
        <v>224</v>
      </c>
      <c r="G99" s="303"/>
      <c r="H99" s="296">
        <v>1000000</v>
      </c>
      <c r="I99" s="297"/>
      <c r="K99" s="41"/>
    </row>
    <row r="100" spans="1:11" ht="18" customHeight="1">
      <c r="A100" s="74" t="s">
        <v>188</v>
      </c>
      <c r="B100" s="72" t="s">
        <v>218</v>
      </c>
      <c r="C100" s="75" t="s">
        <v>67</v>
      </c>
      <c r="D100" s="299" t="s">
        <v>13</v>
      </c>
      <c r="E100" s="300"/>
      <c r="F100" s="302" t="s">
        <v>224</v>
      </c>
      <c r="G100" s="303"/>
      <c r="H100" s="296">
        <v>2000000</v>
      </c>
      <c r="I100" s="297"/>
      <c r="K100" s="41"/>
    </row>
    <row r="101" spans="1:11" ht="18" customHeight="1">
      <c r="A101" s="74" t="s">
        <v>189</v>
      </c>
      <c r="B101" s="72" t="s">
        <v>218</v>
      </c>
      <c r="C101" s="75" t="s">
        <v>67</v>
      </c>
      <c r="D101" s="299" t="s">
        <v>551</v>
      </c>
      <c r="E101" s="300"/>
      <c r="F101" s="302" t="s">
        <v>224</v>
      </c>
      <c r="G101" s="303"/>
      <c r="H101" s="296">
        <v>1000000</v>
      </c>
      <c r="I101" s="297"/>
      <c r="K101" s="41"/>
    </row>
    <row r="102" spans="1:11" ht="18" customHeight="1">
      <c r="A102" s="74" t="s">
        <v>190</v>
      </c>
      <c r="B102" s="72" t="s">
        <v>219</v>
      </c>
      <c r="C102" s="288" t="s">
        <v>202</v>
      </c>
      <c r="D102" s="299" t="s">
        <v>95</v>
      </c>
      <c r="E102" s="300"/>
      <c r="F102" s="314" t="s">
        <v>88</v>
      </c>
      <c r="G102" s="315"/>
      <c r="H102" s="360">
        <f>D120/8</f>
        <v>11104604.25</v>
      </c>
      <c r="I102" s="361"/>
      <c r="J102" s="171"/>
      <c r="K102" s="41"/>
    </row>
    <row r="103" spans="1:11" ht="18.95" customHeight="1">
      <c r="A103" s="284"/>
      <c r="B103" s="363" t="s">
        <v>91</v>
      </c>
      <c r="C103" s="364"/>
      <c r="D103" s="350" t="s">
        <v>557</v>
      </c>
      <c r="E103" s="351"/>
      <c r="F103" s="299"/>
      <c r="G103" s="300"/>
      <c r="H103" s="317">
        <f>SUM(H79:H102)</f>
        <v>118977571.25</v>
      </c>
      <c r="I103" s="318"/>
      <c r="K103" s="41"/>
    </row>
    <row r="104" spans="1:11" ht="33" customHeight="1">
      <c r="A104" s="29" t="s">
        <v>74</v>
      </c>
      <c r="B104" s="60" t="s">
        <v>76</v>
      </c>
      <c r="C104" s="60"/>
      <c r="D104" s="60"/>
      <c r="E104" s="60"/>
      <c r="F104" s="60"/>
      <c r="G104" s="60"/>
      <c r="H104" s="60"/>
      <c r="I104" s="61"/>
      <c r="K104" s="41"/>
    </row>
    <row r="105" spans="1:11" ht="35.1" customHeight="1" thickBot="1">
      <c r="A105" s="289" t="s">
        <v>0</v>
      </c>
      <c r="B105" s="293" t="s">
        <v>62</v>
      </c>
      <c r="C105" s="512" t="s">
        <v>64</v>
      </c>
      <c r="D105" s="513"/>
      <c r="E105" s="514"/>
      <c r="F105" s="310" t="s">
        <v>65</v>
      </c>
      <c r="G105" s="311"/>
      <c r="H105" s="310" t="s">
        <v>66</v>
      </c>
      <c r="I105" s="365"/>
      <c r="K105" s="41"/>
    </row>
    <row r="106" spans="1:11" ht="21.95" customHeight="1">
      <c r="A106" s="74" t="s">
        <v>133</v>
      </c>
      <c r="B106" s="72" t="s">
        <v>217</v>
      </c>
      <c r="C106" s="299" t="s">
        <v>81</v>
      </c>
      <c r="D106" s="355"/>
      <c r="E106" s="300"/>
      <c r="F106" s="505" t="s">
        <v>221</v>
      </c>
      <c r="G106" s="506"/>
      <c r="H106" s="313">
        <v>10000000</v>
      </c>
      <c r="I106" s="297"/>
      <c r="J106" s="171"/>
      <c r="K106" s="41"/>
    </row>
    <row r="107" spans="1:11" ht="21.95" customHeight="1">
      <c r="A107" s="74" t="s">
        <v>134</v>
      </c>
      <c r="B107" s="72" t="s">
        <v>217</v>
      </c>
      <c r="C107" s="299" t="s">
        <v>13</v>
      </c>
      <c r="D107" s="355"/>
      <c r="E107" s="300"/>
      <c r="F107" s="505" t="s">
        <v>221</v>
      </c>
      <c r="G107" s="506"/>
      <c r="H107" s="313">
        <v>1500000</v>
      </c>
      <c r="I107" s="297"/>
      <c r="J107" s="171"/>
      <c r="K107" s="41"/>
    </row>
    <row r="108" spans="1:11" ht="21.95" customHeight="1">
      <c r="A108" s="74" t="s">
        <v>135</v>
      </c>
      <c r="B108" s="72" t="s">
        <v>217</v>
      </c>
      <c r="C108" s="299" t="s">
        <v>13</v>
      </c>
      <c r="D108" s="355"/>
      <c r="E108" s="300"/>
      <c r="F108" s="505" t="s">
        <v>221</v>
      </c>
      <c r="G108" s="506"/>
      <c r="H108" s="313">
        <v>1500000</v>
      </c>
      <c r="I108" s="297"/>
      <c r="J108" s="171"/>
      <c r="K108" s="41"/>
    </row>
    <row r="109" spans="1:11" ht="21.95" customHeight="1">
      <c r="A109" s="74" t="s">
        <v>136</v>
      </c>
      <c r="B109" s="72" t="s">
        <v>218</v>
      </c>
      <c r="C109" s="299" t="s">
        <v>13</v>
      </c>
      <c r="D109" s="355"/>
      <c r="E109" s="300"/>
      <c r="F109" s="505" t="s">
        <v>554</v>
      </c>
      <c r="G109" s="506"/>
      <c r="H109" s="313">
        <v>1000000</v>
      </c>
      <c r="I109" s="297"/>
      <c r="J109" s="171"/>
      <c r="K109" s="41"/>
    </row>
    <row r="110" spans="1:11" ht="21.95" customHeight="1">
      <c r="A110" s="74" t="s">
        <v>137</v>
      </c>
      <c r="B110" s="72" t="s">
        <v>218</v>
      </c>
      <c r="C110" s="299" t="s">
        <v>13</v>
      </c>
      <c r="D110" s="355"/>
      <c r="E110" s="300"/>
      <c r="F110" s="505" t="s">
        <v>554</v>
      </c>
      <c r="G110" s="506"/>
      <c r="H110" s="313">
        <v>3000000</v>
      </c>
      <c r="I110" s="297"/>
      <c r="J110" s="171"/>
      <c r="K110" s="41"/>
    </row>
    <row r="111" spans="1:11" ht="21.95" customHeight="1">
      <c r="A111" s="74" t="s">
        <v>138</v>
      </c>
      <c r="B111" s="72" t="s">
        <v>218</v>
      </c>
      <c r="C111" s="299" t="s">
        <v>13</v>
      </c>
      <c r="D111" s="355"/>
      <c r="E111" s="300"/>
      <c r="F111" s="505" t="s">
        <v>554</v>
      </c>
      <c r="G111" s="506"/>
      <c r="H111" s="313">
        <v>2000000</v>
      </c>
      <c r="I111" s="297"/>
      <c r="J111" s="171"/>
      <c r="K111" s="41"/>
    </row>
    <row r="112" spans="1:11" ht="21.95" customHeight="1">
      <c r="A112" s="74" t="s">
        <v>139</v>
      </c>
      <c r="B112" s="72" t="s">
        <v>218</v>
      </c>
      <c r="C112" s="299" t="s">
        <v>13</v>
      </c>
      <c r="D112" s="355"/>
      <c r="E112" s="300"/>
      <c r="F112" s="505" t="s">
        <v>221</v>
      </c>
      <c r="G112" s="506"/>
      <c r="H112" s="313">
        <v>2500000</v>
      </c>
      <c r="I112" s="297"/>
      <c r="J112" s="171"/>
      <c r="K112" s="41"/>
    </row>
    <row r="113" spans="1:12" ht="21.95" customHeight="1">
      <c r="A113" s="74" t="s">
        <v>140</v>
      </c>
      <c r="B113" s="72" t="s">
        <v>218</v>
      </c>
      <c r="C113" s="299" t="s">
        <v>13</v>
      </c>
      <c r="D113" s="355"/>
      <c r="E113" s="300"/>
      <c r="F113" s="505" t="s">
        <v>221</v>
      </c>
      <c r="G113" s="506"/>
      <c r="H113" s="313">
        <v>1000000</v>
      </c>
      <c r="I113" s="297"/>
      <c r="J113" s="171"/>
      <c r="K113" s="41"/>
    </row>
    <row r="114" spans="1:12" ht="21.95" customHeight="1">
      <c r="A114" s="74" t="s">
        <v>141</v>
      </c>
      <c r="B114" s="72" t="s">
        <v>218</v>
      </c>
      <c r="C114" s="299" t="s">
        <v>13</v>
      </c>
      <c r="D114" s="355"/>
      <c r="E114" s="300"/>
      <c r="F114" s="505" t="s">
        <v>221</v>
      </c>
      <c r="G114" s="506"/>
      <c r="H114" s="313">
        <v>2000000</v>
      </c>
      <c r="I114" s="297"/>
      <c r="J114" s="171"/>
      <c r="K114" s="41"/>
    </row>
    <row r="115" spans="1:12" ht="21.95" customHeight="1">
      <c r="A115" s="74" t="s">
        <v>142</v>
      </c>
      <c r="B115" s="72" t="s">
        <v>218</v>
      </c>
      <c r="C115" s="299" t="s">
        <v>13</v>
      </c>
      <c r="D115" s="355"/>
      <c r="E115" s="300"/>
      <c r="F115" s="505" t="s">
        <v>221</v>
      </c>
      <c r="G115" s="506"/>
      <c r="H115" s="313">
        <v>1000000</v>
      </c>
      <c r="I115" s="297"/>
      <c r="J115" s="171"/>
      <c r="K115" s="41"/>
    </row>
    <row r="116" spans="1:12" ht="21.95" customHeight="1">
      <c r="A116" s="74">
        <v>11</v>
      </c>
      <c r="B116" s="72" t="s">
        <v>219</v>
      </c>
      <c r="C116" s="299" t="s">
        <v>81</v>
      </c>
      <c r="D116" s="355"/>
      <c r="E116" s="300"/>
      <c r="F116" s="314" t="s">
        <v>88</v>
      </c>
      <c r="G116" s="315"/>
      <c r="H116" s="313">
        <f>F120/5</f>
        <v>4933000</v>
      </c>
      <c r="I116" s="297"/>
      <c r="J116" s="171"/>
      <c r="K116" s="41"/>
    </row>
    <row r="117" spans="1:12" ht="21.95" customHeight="1">
      <c r="A117" s="73"/>
      <c r="B117" s="287" t="s">
        <v>10</v>
      </c>
      <c r="C117" s="357" t="s">
        <v>556</v>
      </c>
      <c r="D117" s="358"/>
      <c r="E117" s="359"/>
      <c r="F117" s="172"/>
      <c r="G117" s="172"/>
      <c r="H117" s="312">
        <f>SUM(H106:H116)</f>
        <v>30433000</v>
      </c>
      <c r="I117" s="312"/>
      <c r="K117" s="41"/>
    </row>
    <row r="118" spans="1:12" ht="36" customHeight="1">
      <c r="A118" s="347" t="s">
        <v>90</v>
      </c>
      <c r="B118" s="348"/>
      <c r="C118" s="348"/>
      <c r="D118" s="348"/>
      <c r="E118" s="348"/>
      <c r="F118" s="348"/>
      <c r="G118" s="348"/>
      <c r="H118" s="348"/>
      <c r="I118" s="349"/>
      <c r="J118" s="171"/>
      <c r="K118" s="171"/>
    </row>
    <row r="119" spans="1:12" ht="33" customHeight="1" thickBot="1">
      <c r="A119" s="283" t="s">
        <v>0</v>
      </c>
      <c r="B119" s="113" t="s">
        <v>89</v>
      </c>
      <c r="C119" s="112"/>
      <c r="D119" s="510" t="s">
        <v>3</v>
      </c>
      <c r="E119" s="510"/>
      <c r="F119" s="510" t="s">
        <v>5</v>
      </c>
      <c r="G119" s="510"/>
      <c r="H119" s="511" t="s">
        <v>10</v>
      </c>
      <c r="I119" s="511"/>
      <c r="J119" s="171"/>
    </row>
    <row r="120" spans="1:12" ht="24" customHeight="1">
      <c r="A120" s="95">
        <v>1</v>
      </c>
      <c r="B120" s="110" t="s">
        <v>215</v>
      </c>
      <c r="C120" s="111"/>
      <c r="D120" s="504">
        <f>C75+C56+C47</f>
        <v>88836834</v>
      </c>
      <c r="E120" s="504"/>
      <c r="F120" s="504">
        <f>E75+E56+E47</f>
        <v>24665000</v>
      </c>
      <c r="G120" s="504"/>
      <c r="H120" s="504">
        <f>D120+F120</f>
        <v>113501834</v>
      </c>
      <c r="I120" s="504"/>
      <c r="J120" s="171"/>
    </row>
    <row r="121" spans="1:12" ht="24" customHeight="1">
      <c r="A121" s="281">
        <v>2</v>
      </c>
      <c r="B121" s="278" t="s">
        <v>93</v>
      </c>
      <c r="C121" s="52"/>
      <c r="D121" s="507">
        <v>30833217</v>
      </c>
      <c r="E121" s="507"/>
      <c r="F121" s="507">
        <v>5787290</v>
      </c>
      <c r="G121" s="507"/>
      <c r="H121" s="507">
        <f>D121+F121</f>
        <v>36620507</v>
      </c>
      <c r="I121" s="507"/>
      <c r="J121" s="171"/>
      <c r="K121" s="171"/>
    </row>
    <row r="122" spans="1:12" ht="24" customHeight="1">
      <c r="A122" s="281">
        <v>3</v>
      </c>
      <c r="B122" s="278" t="s">
        <v>97</v>
      </c>
      <c r="C122" s="52"/>
      <c r="D122" s="509">
        <f>SUM(D120:D121)</f>
        <v>119670051</v>
      </c>
      <c r="E122" s="509"/>
      <c r="F122" s="509">
        <f>SUM(F120:F121)</f>
        <v>30452290</v>
      </c>
      <c r="G122" s="509"/>
      <c r="H122" s="509">
        <f>SUM(H120:H121)</f>
        <v>150122341</v>
      </c>
      <c r="I122" s="509"/>
      <c r="J122" s="87"/>
    </row>
    <row r="123" spans="1:12" ht="24" customHeight="1">
      <c r="A123" s="281">
        <v>4</v>
      </c>
      <c r="B123" s="70" t="s">
        <v>216</v>
      </c>
      <c r="C123" s="52"/>
      <c r="D123" s="507">
        <f>H103</f>
        <v>118977571.25</v>
      </c>
      <c r="E123" s="507"/>
      <c r="F123" s="507">
        <f>H117</f>
        <v>30433000</v>
      </c>
      <c r="G123" s="507"/>
      <c r="H123" s="508">
        <f>D123+F123</f>
        <v>149410571.25</v>
      </c>
      <c r="I123" s="508"/>
      <c r="J123" s="171"/>
    </row>
    <row r="124" spans="1:12" ht="24" customHeight="1">
      <c r="A124" s="281">
        <v>5</v>
      </c>
      <c r="B124" s="70" t="s">
        <v>211</v>
      </c>
      <c r="C124" s="52"/>
      <c r="D124" s="509">
        <f>D122-D123</f>
        <v>692479.75</v>
      </c>
      <c r="E124" s="509"/>
      <c r="F124" s="509">
        <f>F122-F123</f>
        <v>19290</v>
      </c>
      <c r="G124" s="509"/>
      <c r="H124" s="509">
        <f>H122-H123</f>
        <v>711769.75</v>
      </c>
      <c r="I124" s="509"/>
      <c r="J124" s="87"/>
    </row>
    <row r="125" spans="1:12" ht="23.1" customHeight="1">
      <c r="B125" s="101"/>
      <c r="C125" s="101"/>
      <c r="D125" s="101"/>
      <c r="E125" s="101"/>
      <c r="F125" s="102"/>
      <c r="G125" s="101"/>
      <c r="H125" s="101"/>
      <c r="I125" s="101"/>
      <c r="J125" s="38"/>
      <c r="K125" s="38"/>
      <c r="L125" s="171"/>
    </row>
    <row r="126" spans="1:12" ht="15.75">
      <c r="B126" s="103"/>
      <c r="C126" s="103"/>
      <c r="D126" s="362" t="s">
        <v>552</v>
      </c>
      <c r="E126" s="362"/>
      <c r="F126" s="362"/>
      <c r="G126" s="362"/>
      <c r="H126" s="362"/>
      <c r="I126" s="362"/>
      <c r="K126" s="38"/>
      <c r="L126" s="171"/>
    </row>
    <row r="127" spans="1:12" ht="15.75">
      <c r="B127" s="104" t="s">
        <v>85</v>
      </c>
      <c r="C127" s="280"/>
      <c r="D127" s="101"/>
      <c r="E127" s="101"/>
      <c r="F127" s="101"/>
      <c r="G127" s="280"/>
      <c r="H127" s="280"/>
      <c r="I127" s="280"/>
      <c r="K127" s="38"/>
      <c r="L127" s="171"/>
    </row>
    <row r="128" spans="1:12" ht="15.75">
      <c r="B128" s="280" t="s">
        <v>84</v>
      </c>
      <c r="C128" s="101"/>
      <c r="D128" s="101"/>
      <c r="E128" s="101"/>
      <c r="F128" s="280"/>
      <c r="G128" s="280" t="s">
        <v>82</v>
      </c>
      <c r="H128" s="280"/>
      <c r="I128" s="105"/>
    </row>
    <row r="129" spans="2:10" ht="15.75">
      <c r="B129" s="101"/>
      <c r="C129" s="101"/>
      <c r="D129" s="101"/>
      <c r="E129" s="101"/>
      <c r="F129" s="101"/>
      <c r="G129" s="101"/>
      <c r="H129" s="101"/>
      <c r="I129" s="106"/>
      <c r="J129" s="171"/>
    </row>
    <row r="130" spans="2:10" ht="15.75">
      <c r="B130" s="101"/>
      <c r="C130" s="106"/>
      <c r="D130" s="101"/>
      <c r="E130" s="101"/>
      <c r="F130" s="101"/>
      <c r="G130" s="101"/>
      <c r="H130" s="106"/>
      <c r="I130" s="101"/>
    </row>
    <row r="131" spans="2:10" ht="15.75">
      <c r="B131" s="106"/>
      <c r="C131" s="107"/>
      <c r="D131" s="101"/>
      <c r="E131" s="101"/>
      <c r="F131" s="106"/>
      <c r="G131" s="101"/>
      <c r="H131" s="101"/>
      <c r="I131" s="107"/>
    </row>
    <row r="132" spans="2:10" ht="15.75">
      <c r="B132" s="107" t="s">
        <v>58</v>
      </c>
      <c r="C132" s="101"/>
      <c r="D132" s="101"/>
      <c r="E132" s="101"/>
      <c r="F132" s="107"/>
      <c r="G132" s="107" t="s">
        <v>83</v>
      </c>
      <c r="H132" s="107"/>
      <c r="I132" s="101"/>
    </row>
  </sheetData>
  <mergeCells count="166">
    <mergeCell ref="B103:C103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H107:I107"/>
    <mergeCell ref="H108:I108"/>
    <mergeCell ref="H109:I109"/>
    <mergeCell ref="H110:I110"/>
    <mergeCell ref="D119:E119"/>
    <mergeCell ref="F119:G119"/>
    <mergeCell ref="H119:I119"/>
    <mergeCell ref="C113:E113"/>
    <mergeCell ref="C114:E114"/>
    <mergeCell ref="C115:E115"/>
    <mergeCell ref="C116:E116"/>
    <mergeCell ref="C117:E117"/>
    <mergeCell ref="F107:G107"/>
    <mergeCell ref="F108:G108"/>
    <mergeCell ref="F109:G109"/>
    <mergeCell ref="F110:G110"/>
    <mergeCell ref="A118:I118"/>
    <mergeCell ref="F113:G113"/>
    <mergeCell ref="H113:I113"/>
    <mergeCell ref="F116:G116"/>
    <mergeCell ref="H116:I116"/>
    <mergeCell ref="F114:G114"/>
    <mergeCell ref="H114:I114"/>
    <mergeCell ref="D126:I126"/>
    <mergeCell ref="D123:E123"/>
    <mergeCell ref="F123:G123"/>
    <mergeCell ref="H123:I123"/>
    <mergeCell ref="D124:E124"/>
    <mergeCell ref="F124:G124"/>
    <mergeCell ref="H124:I124"/>
    <mergeCell ref="D121:E121"/>
    <mergeCell ref="F121:G121"/>
    <mergeCell ref="H121:I121"/>
    <mergeCell ref="D122:E122"/>
    <mergeCell ref="F122:G122"/>
    <mergeCell ref="H122:I122"/>
    <mergeCell ref="D120:E120"/>
    <mergeCell ref="F120:G120"/>
    <mergeCell ref="H120:I120"/>
    <mergeCell ref="F111:G111"/>
    <mergeCell ref="H111:I111"/>
    <mergeCell ref="H117:I117"/>
    <mergeCell ref="D100:E100"/>
    <mergeCell ref="F100:G100"/>
    <mergeCell ref="H100:I100"/>
    <mergeCell ref="D101:E101"/>
    <mergeCell ref="F101:G101"/>
    <mergeCell ref="H101:I101"/>
    <mergeCell ref="F112:G112"/>
    <mergeCell ref="H112:I112"/>
    <mergeCell ref="F102:G102"/>
    <mergeCell ref="F103:G103"/>
    <mergeCell ref="F105:G105"/>
    <mergeCell ref="F106:G106"/>
    <mergeCell ref="H102:I102"/>
    <mergeCell ref="H103:I103"/>
    <mergeCell ref="F115:G115"/>
    <mergeCell ref="H115:I115"/>
    <mergeCell ref="H105:I105"/>
    <mergeCell ref="H106:I106"/>
    <mergeCell ref="D102:E102"/>
    <mergeCell ref="D103:E103"/>
    <mergeCell ref="D96:E96"/>
    <mergeCell ref="F96:G96"/>
    <mergeCell ref="H96:I96"/>
    <mergeCell ref="D97:E97"/>
    <mergeCell ref="F97:G97"/>
    <mergeCell ref="H97:I97"/>
    <mergeCell ref="D98:E98"/>
    <mergeCell ref="D99:E99"/>
    <mergeCell ref="F98:G98"/>
    <mergeCell ref="F99:G99"/>
    <mergeCell ref="H98:I98"/>
    <mergeCell ref="H99:I99"/>
    <mergeCell ref="D94:E94"/>
    <mergeCell ref="F94:G94"/>
    <mergeCell ref="H94:I94"/>
    <mergeCell ref="D95:E95"/>
    <mergeCell ref="F95:G95"/>
    <mergeCell ref="H95:I95"/>
    <mergeCell ref="D92:E92"/>
    <mergeCell ref="F92:G92"/>
    <mergeCell ref="H92:I92"/>
    <mergeCell ref="D93:E93"/>
    <mergeCell ref="F93:G93"/>
    <mergeCell ref="H93:I93"/>
    <mergeCell ref="D91:E91"/>
    <mergeCell ref="F91:G91"/>
    <mergeCell ref="H91:I91"/>
    <mergeCell ref="D88:E88"/>
    <mergeCell ref="F88:G88"/>
    <mergeCell ref="H88:I88"/>
    <mergeCell ref="D89:E89"/>
    <mergeCell ref="F89:G89"/>
    <mergeCell ref="H89:I89"/>
    <mergeCell ref="D87:E87"/>
    <mergeCell ref="F87:G87"/>
    <mergeCell ref="H87:I87"/>
    <mergeCell ref="D85:E85"/>
    <mergeCell ref="F85:G85"/>
    <mergeCell ref="H85:I85"/>
    <mergeCell ref="D90:E90"/>
    <mergeCell ref="F90:G90"/>
    <mergeCell ref="H90:I90"/>
    <mergeCell ref="D86:E86"/>
    <mergeCell ref="F86:G86"/>
    <mergeCell ref="H86:I86"/>
    <mergeCell ref="D84:E84"/>
    <mergeCell ref="F84:G84"/>
    <mergeCell ref="H84:I84"/>
    <mergeCell ref="D82:E82"/>
    <mergeCell ref="F82:G82"/>
    <mergeCell ref="H82:I82"/>
    <mergeCell ref="D83:E83"/>
    <mergeCell ref="F83:G83"/>
    <mergeCell ref="H83:I83"/>
    <mergeCell ref="D80:E80"/>
    <mergeCell ref="F80:G80"/>
    <mergeCell ref="H80:I80"/>
    <mergeCell ref="D81:E81"/>
    <mergeCell ref="F81:G81"/>
    <mergeCell ref="H81:I81"/>
    <mergeCell ref="A75:B75"/>
    <mergeCell ref="B76:I76"/>
    <mergeCell ref="D78:E78"/>
    <mergeCell ref="F78:G78"/>
    <mergeCell ref="H78:I78"/>
    <mergeCell ref="D79:E79"/>
    <mergeCell ref="F79:G79"/>
    <mergeCell ref="H79:I79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A56:B56"/>
    <mergeCell ref="A57:I57"/>
    <mergeCell ref="A58:A59"/>
    <mergeCell ref="B58:B59"/>
    <mergeCell ref="C58:F58"/>
    <mergeCell ref="G58:G59"/>
    <mergeCell ref="H58:H59"/>
    <mergeCell ref="I58:I59"/>
    <mergeCell ref="I13:I14"/>
    <mergeCell ref="A47:B47"/>
    <mergeCell ref="A48:I48"/>
    <mergeCell ref="A49:A50"/>
    <mergeCell ref="B49:B50"/>
    <mergeCell ref="C49:F49"/>
    <mergeCell ref="G49:G50"/>
    <mergeCell ref="H49:H50"/>
    <mergeCell ref="I49:I50"/>
  </mergeCells>
  <pageMargins left="0.55118110236220474" right="0.43307086614173229" top="0.55118110236220474" bottom="0.51181102362204722" header="0.31496062992125984" footer="0.31496062992125984"/>
  <pageSetup paperSize="9" scale="80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7:M122"/>
  <sheetViews>
    <sheetView topLeftCell="A16" workbookViewId="0">
      <selection activeCell="K32" sqref="K32"/>
    </sheetView>
  </sheetViews>
  <sheetFormatPr defaultColWidth="9.140625" defaultRowHeight="15"/>
  <cols>
    <col min="1" max="1" width="5.7109375" style="36" customWidth="1"/>
    <col min="2" max="2" width="43.42578125" style="36" customWidth="1"/>
    <col min="3" max="3" width="13.140625" style="36" customWidth="1"/>
    <col min="4" max="4" width="6.28515625" style="36" customWidth="1"/>
    <col min="5" max="5" width="12.85546875" style="36" customWidth="1"/>
    <col min="6" max="6" width="6.140625" style="36" customWidth="1"/>
    <col min="7" max="7" width="13.42578125" style="36" customWidth="1"/>
    <col min="8" max="8" width="7.28515625" style="36" customWidth="1"/>
    <col min="9" max="9" width="8" style="36" customWidth="1"/>
    <col min="10" max="10" width="19.42578125" style="36" customWidth="1"/>
    <col min="11" max="11" width="16.5703125" style="36" customWidth="1"/>
    <col min="12" max="12" width="21.140625" style="36" customWidth="1"/>
    <col min="13" max="13" width="15" style="36" customWidth="1"/>
    <col min="14" max="14" width="12.7109375" style="36" customWidth="1"/>
    <col min="15" max="16384" width="9.140625" style="36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559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>
      <c r="A10" s="324" t="s">
        <v>225</v>
      </c>
      <c r="B10" s="325"/>
      <c r="C10" s="325"/>
      <c r="D10" s="325"/>
      <c r="E10" s="325"/>
      <c r="F10" s="325"/>
      <c r="G10" s="325"/>
      <c r="H10" s="325"/>
      <c r="I10" s="326"/>
    </row>
    <row r="11" spans="1:12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31" t="s">
        <v>7</v>
      </c>
      <c r="L13" s="38"/>
    </row>
    <row r="14" spans="1:12" ht="15.75" thickBot="1">
      <c r="A14" s="339"/>
      <c r="B14" s="339"/>
      <c r="C14" s="14" t="s">
        <v>3</v>
      </c>
      <c r="D14" s="9" t="s">
        <v>4</v>
      </c>
      <c r="E14" s="14" t="s">
        <v>5</v>
      </c>
      <c r="F14" s="9" t="s">
        <v>4</v>
      </c>
      <c r="G14" s="337"/>
      <c r="H14" s="337"/>
      <c r="I14" s="332"/>
      <c r="J14" s="41"/>
      <c r="L14" s="38"/>
    </row>
    <row r="15" spans="1:12" ht="15.75" thickTop="1">
      <c r="A15" s="93">
        <v>1</v>
      </c>
      <c r="B15" s="91" t="s">
        <v>86</v>
      </c>
      <c r="C15" s="78">
        <v>155608</v>
      </c>
      <c r="D15" s="78">
        <v>1</v>
      </c>
      <c r="E15" s="78">
        <v>0</v>
      </c>
      <c r="F15" s="78">
        <v>0</v>
      </c>
      <c r="G15" s="78">
        <v>155608</v>
      </c>
      <c r="H15" s="78">
        <v>1</v>
      </c>
      <c r="I15" s="75"/>
      <c r="J15" s="41"/>
      <c r="K15" s="40">
        <v>5582819</v>
      </c>
    </row>
    <row r="16" spans="1:12">
      <c r="A16" s="119">
        <v>2</v>
      </c>
      <c r="B16" s="92" t="s">
        <v>87</v>
      </c>
      <c r="C16" s="78">
        <v>134413</v>
      </c>
      <c r="D16" s="78">
        <v>1</v>
      </c>
      <c r="E16" s="78">
        <v>0</v>
      </c>
      <c r="F16" s="78">
        <v>0</v>
      </c>
      <c r="G16" s="78">
        <v>134413</v>
      </c>
      <c r="H16" s="78">
        <v>1</v>
      </c>
      <c r="I16" s="79"/>
      <c r="J16" s="41"/>
      <c r="K16" s="41">
        <f>C15+C16+K15</f>
        <v>5872840</v>
      </c>
    </row>
    <row r="17" spans="1:13">
      <c r="A17" s="93">
        <v>3</v>
      </c>
      <c r="B17" s="92" t="s">
        <v>80</v>
      </c>
      <c r="C17" s="78">
        <v>5570180</v>
      </c>
      <c r="D17" s="78">
        <v>45</v>
      </c>
      <c r="E17" s="78">
        <v>930000</v>
      </c>
      <c r="F17" s="78">
        <v>36</v>
      </c>
      <c r="G17" s="78">
        <f>C17+E17</f>
        <v>6500180</v>
      </c>
      <c r="H17" s="78">
        <f>D17+F17</f>
        <v>81</v>
      </c>
      <c r="I17" s="79"/>
    </row>
    <row r="18" spans="1:13">
      <c r="A18" s="119">
        <v>4</v>
      </c>
      <c r="B18" s="92" t="s">
        <v>119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/>
      <c r="J18" s="41"/>
      <c r="K18" s="41"/>
      <c r="M18" s="38"/>
    </row>
    <row r="19" spans="1:13">
      <c r="A19" s="93">
        <v>5</v>
      </c>
      <c r="B19" s="92" t="s">
        <v>120</v>
      </c>
      <c r="C19" s="78">
        <f>G19-E19</f>
        <v>2543000</v>
      </c>
      <c r="D19" s="78">
        <v>25</v>
      </c>
      <c r="E19" s="78">
        <v>550000</v>
      </c>
      <c r="F19" s="78">
        <v>22</v>
      </c>
      <c r="G19" s="78">
        <v>3093000</v>
      </c>
      <c r="H19" s="78">
        <f>D19+F19</f>
        <v>47</v>
      </c>
      <c r="I19" s="79"/>
      <c r="J19" s="41"/>
      <c r="K19" s="41"/>
      <c r="L19" s="38"/>
    </row>
    <row r="20" spans="1:13" ht="30">
      <c r="A20" s="119">
        <v>6</v>
      </c>
      <c r="B20" s="92" t="s">
        <v>33</v>
      </c>
      <c r="C20" s="78">
        <f>G20</f>
        <v>1796955</v>
      </c>
      <c r="D20" s="78">
        <v>20</v>
      </c>
      <c r="E20" s="78">
        <v>0</v>
      </c>
      <c r="F20" s="78">
        <v>0</v>
      </c>
      <c r="G20" s="78">
        <v>1796955</v>
      </c>
      <c r="H20" s="78">
        <v>20</v>
      </c>
      <c r="I20" s="120"/>
      <c r="J20" s="41"/>
    </row>
    <row r="21" spans="1:13" ht="30">
      <c r="A21" s="93">
        <v>7</v>
      </c>
      <c r="B21" s="92" t="s">
        <v>34</v>
      </c>
      <c r="C21" s="78">
        <f>G21-E21</f>
        <v>1309463</v>
      </c>
      <c r="D21" s="78">
        <v>12</v>
      </c>
      <c r="E21" s="78">
        <v>450000</v>
      </c>
      <c r="F21" s="78">
        <v>16</v>
      </c>
      <c r="G21" s="78">
        <v>1759463</v>
      </c>
      <c r="H21" s="78">
        <v>28</v>
      </c>
      <c r="I21" s="120"/>
      <c r="J21" s="41"/>
      <c r="K21" s="41"/>
    </row>
    <row r="22" spans="1:13" ht="45">
      <c r="A22" s="119">
        <v>8</v>
      </c>
      <c r="B22" s="64" t="s">
        <v>35</v>
      </c>
      <c r="C22" s="78">
        <f>G22-E22</f>
        <v>2290000</v>
      </c>
      <c r="D22" s="78">
        <v>21</v>
      </c>
      <c r="E22" s="78">
        <v>150000</v>
      </c>
      <c r="F22" s="78">
        <v>5</v>
      </c>
      <c r="G22" s="78">
        <v>2440000</v>
      </c>
      <c r="H22" s="78">
        <f>D22+F22</f>
        <v>26</v>
      </c>
      <c r="I22" s="120"/>
      <c r="J22" s="41"/>
    </row>
    <row r="23" spans="1:13">
      <c r="A23" s="93">
        <v>9</v>
      </c>
      <c r="B23" s="92" t="s">
        <v>36</v>
      </c>
      <c r="C23" s="78">
        <f>G23-E23</f>
        <v>1729165</v>
      </c>
      <c r="D23" s="78">
        <v>17</v>
      </c>
      <c r="E23" s="78">
        <v>70000</v>
      </c>
      <c r="F23" s="78">
        <v>3</v>
      </c>
      <c r="G23" s="78">
        <v>1799165</v>
      </c>
      <c r="H23" s="78">
        <v>20</v>
      </c>
      <c r="I23" s="120"/>
      <c r="J23" s="41"/>
      <c r="M23" s="38"/>
    </row>
    <row r="24" spans="1:13">
      <c r="A24" s="119">
        <v>10</v>
      </c>
      <c r="B24" s="92" t="s">
        <v>37</v>
      </c>
      <c r="C24" s="78">
        <f>G24-E24</f>
        <v>1401090</v>
      </c>
      <c r="D24" s="78">
        <v>12</v>
      </c>
      <c r="E24" s="78">
        <v>120000</v>
      </c>
      <c r="F24" s="78">
        <v>6</v>
      </c>
      <c r="G24" s="78">
        <v>1521090</v>
      </c>
      <c r="H24" s="78">
        <f>D24+F24</f>
        <v>18</v>
      </c>
      <c r="I24" s="94"/>
      <c r="J24" s="41"/>
    </row>
    <row r="25" spans="1:13">
      <c r="A25" s="93">
        <v>11</v>
      </c>
      <c r="B25" s="79" t="s">
        <v>38</v>
      </c>
      <c r="C25" s="78">
        <f>G25-E25</f>
        <v>1676410</v>
      </c>
      <c r="D25" s="78">
        <v>13</v>
      </c>
      <c r="E25" s="78">
        <v>420000</v>
      </c>
      <c r="F25" s="78">
        <v>14</v>
      </c>
      <c r="G25" s="78">
        <v>2096410</v>
      </c>
      <c r="H25" s="78">
        <f>D25+F25</f>
        <v>27</v>
      </c>
      <c r="I25" s="120"/>
      <c r="J25" s="41"/>
      <c r="K25" s="41"/>
    </row>
    <row r="26" spans="1:13">
      <c r="A26" s="119">
        <v>12</v>
      </c>
      <c r="B26" s="79" t="s">
        <v>222</v>
      </c>
      <c r="C26" s="78">
        <v>1678105</v>
      </c>
      <c r="D26" s="78">
        <v>16</v>
      </c>
      <c r="E26" s="78">
        <v>0</v>
      </c>
      <c r="F26" s="78">
        <v>0</v>
      </c>
      <c r="G26" s="78">
        <f>C26</f>
        <v>1678105</v>
      </c>
      <c r="H26" s="78">
        <v>16</v>
      </c>
      <c r="I26" s="120"/>
      <c r="M26" s="38"/>
    </row>
    <row r="27" spans="1:13" ht="30">
      <c r="A27" s="93">
        <v>13</v>
      </c>
      <c r="B27" s="92" t="s">
        <v>40</v>
      </c>
      <c r="C27" s="78">
        <f>G27-E27</f>
        <v>2338000</v>
      </c>
      <c r="D27" s="78">
        <v>22</v>
      </c>
      <c r="E27" s="78">
        <v>474000</v>
      </c>
      <c r="F27" s="78">
        <v>12</v>
      </c>
      <c r="G27" s="78">
        <v>2812000</v>
      </c>
      <c r="H27" s="78">
        <f>D27+F27</f>
        <v>34</v>
      </c>
      <c r="I27" s="120"/>
      <c r="J27" s="41"/>
      <c r="K27" s="38"/>
    </row>
    <row r="28" spans="1:13">
      <c r="A28" s="119">
        <v>14</v>
      </c>
      <c r="B28" s="92" t="s">
        <v>41</v>
      </c>
      <c r="C28" s="78">
        <v>0</v>
      </c>
      <c r="D28" s="78">
        <v>0</v>
      </c>
      <c r="E28" s="78">
        <v>530000</v>
      </c>
      <c r="F28" s="78">
        <v>15</v>
      </c>
      <c r="G28" s="78">
        <v>530000</v>
      </c>
      <c r="H28" s="78">
        <v>15</v>
      </c>
      <c r="I28" s="94"/>
      <c r="K28" s="38"/>
    </row>
    <row r="29" spans="1:13" ht="30">
      <c r="A29" s="93">
        <v>15</v>
      </c>
      <c r="B29" s="92" t="s">
        <v>42</v>
      </c>
      <c r="C29" s="78">
        <f>G29-E29</f>
        <v>1117054</v>
      </c>
      <c r="D29" s="78">
        <v>11</v>
      </c>
      <c r="E29" s="78">
        <v>350000</v>
      </c>
      <c r="F29" s="78">
        <v>12</v>
      </c>
      <c r="G29" s="78">
        <v>1467054</v>
      </c>
      <c r="H29" s="78">
        <f>D29+F29</f>
        <v>23</v>
      </c>
      <c r="I29" s="120"/>
      <c r="J29" s="41"/>
      <c r="K29" s="38"/>
    </row>
    <row r="30" spans="1:13">
      <c r="A30" s="119">
        <v>16</v>
      </c>
      <c r="B30" s="92" t="s">
        <v>43</v>
      </c>
      <c r="C30" s="78">
        <f>G30-E30</f>
        <v>3448665</v>
      </c>
      <c r="D30" s="78">
        <v>32</v>
      </c>
      <c r="E30" s="78">
        <v>720000</v>
      </c>
      <c r="F30" s="78">
        <v>26</v>
      </c>
      <c r="G30" s="78">
        <v>4168665</v>
      </c>
      <c r="H30" s="78">
        <f>D30+F30</f>
        <v>58</v>
      </c>
      <c r="I30" s="120"/>
      <c r="J30" s="41"/>
      <c r="K30" s="41"/>
    </row>
    <row r="31" spans="1:13">
      <c r="A31" s="93">
        <v>17</v>
      </c>
      <c r="B31" s="79" t="s">
        <v>57</v>
      </c>
      <c r="C31" s="78">
        <v>0</v>
      </c>
      <c r="D31" s="78">
        <v>0</v>
      </c>
      <c r="E31" s="78">
        <f>G31</f>
        <v>740000</v>
      </c>
      <c r="F31" s="78">
        <v>23</v>
      </c>
      <c r="G31" s="78">
        <v>740000</v>
      </c>
      <c r="H31" s="78">
        <v>23</v>
      </c>
      <c r="I31" s="120"/>
      <c r="K31" s="41"/>
    </row>
    <row r="32" spans="1:13">
      <c r="A32" s="119">
        <v>18</v>
      </c>
      <c r="B32" s="79" t="s">
        <v>44</v>
      </c>
      <c r="C32" s="78">
        <v>614000</v>
      </c>
      <c r="D32" s="78">
        <v>6</v>
      </c>
      <c r="E32" s="78">
        <v>65000</v>
      </c>
      <c r="F32" s="78">
        <v>3</v>
      </c>
      <c r="G32" s="78">
        <v>679000</v>
      </c>
      <c r="H32" s="78">
        <v>9</v>
      </c>
      <c r="I32" s="120"/>
      <c r="J32" s="41"/>
    </row>
    <row r="33" spans="1:13">
      <c r="A33" s="93">
        <v>19</v>
      </c>
      <c r="B33" s="79" t="s">
        <v>32</v>
      </c>
      <c r="C33" s="78">
        <f>G33-E33</f>
        <v>1635000</v>
      </c>
      <c r="D33" s="78">
        <v>15</v>
      </c>
      <c r="E33" s="78">
        <v>1940000</v>
      </c>
      <c r="F33" s="78">
        <v>80</v>
      </c>
      <c r="G33" s="78">
        <v>3575000</v>
      </c>
      <c r="H33" s="78">
        <f>D33+F33</f>
        <v>95</v>
      </c>
      <c r="I33" s="120"/>
      <c r="J33" s="41"/>
      <c r="K33" s="38"/>
      <c r="L33" s="38"/>
    </row>
    <row r="34" spans="1:13">
      <c r="A34" s="119">
        <v>20</v>
      </c>
      <c r="B34" s="79" t="s">
        <v>45</v>
      </c>
      <c r="C34" s="78">
        <f>G34-E34</f>
        <v>19205000</v>
      </c>
      <c r="D34" s="78">
        <v>175</v>
      </c>
      <c r="E34" s="78">
        <v>0</v>
      </c>
      <c r="F34" s="78">
        <v>0</v>
      </c>
      <c r="G34" s="78">
        <v>19205000</v>
      </c>
      <c r="H34" s="78">
        <v>175</v>
      </c>
      <c r="I34" s="120"/>
      <c r="J34" s="41"/>
    </row>
    <row r="35" spans="1:13">
      <c r="A35" s="93">
        <v>21</v>
      </c>
      <c r="B35" s="79" t="s">
        <v>46</v>
      </c>
      <c r="C35" s="78">
        <f>G35</f>
        <v>1047000</v>
      </c>
      <c r="D35" s="78">
        <v>9</v>
      </c>
      <c r="E35" s="78">
        <v>0</v>
      </c>
      <c r="F35" s="78">
        <v>0</v>
      </c>
      <c r="G35" s="78">
        <v>1047000</v>
      </c>
      <c r="H35" s="78">
        <v>9</v>
      </c>
      <c r="I35" s="54"/>
      <c r="J35" s="41"/>
      <c r="M35" s="39"/>
    </row>
    <row r="36" spans="1:13" ht="30">
      <c r="A36" s="119">
        <v>22</v>
      </c>
      <c r="B36" s="92" t="s">
        <v>47</v>
      </c>
      <c r="C36" s="78">
        <f>G36</f>
        <v>1262654</v>
      </c>
      <c r="D36" s="78">
        <v>11</v>
      </c>
      <c r="E36" s="78">
        <v>0</v>
      </c>
      <c r="F36" s="78">
        <v>0</v>
      </c>
      <c r="G36" s="78">
        <v>1262654</v>
      </c>
      <c r="H36" s="78">
        <v>11</v>
      </c>
      <c r="I36" s="120"/>
    </row>
    <row r="37" spans="1:13" ht="30">
      <c r="A37" s="93">
        <v>23</v>
      </c>
      <c r="B37" s="92" t="s">
        <v>48</v>
      </c>
      <c r="C37" s="78">
        <f>G37-E37</f>
        <v>889000</v>
      </c>
      <c r="D37" s="78">
        <v>8</v>
      </c>
      <c r="E37" s="78">
        <v>110000</v>
      </c>
      <c r="F37" s="78">
        <v>3</v>
      </c>
      <c r="G37" s="78">
        <v>999000</v>
      </c>
      <c r="H37" s="78">
        <v>11</v>
      </c>
      <c r="I37" s="120"/>
      <c r="J37" s="41"/>
    </row>
    <row r="38" spans="1:13">
      <c r="A38" s="119">
        <v>24</v>
      </c>
      <c r="B38" s="92" t="s">
        <v>49</v>
      </c>
      <c r="C38" s="78">
        <f>G38-E38</f>
        <v>1610000</v>
      </c>
      <c r="D38" s="78">
        <v>13</v>
      </c>
      <c r="E38" s="78">
        <v>50000</v>
      </c>
      <c r="F38" s="78">
        <v>1</v>
      </c>
      <c r="G38" s="78">
        <v>1660000</v>
      </c>
      <c r="H38" s="78">
        <v>14</v>
      </c>
      <c r="I38" s="120"/>
      <c r="J38" s="41"/>
      <c r="K38" s="41"/>
    </row>
    <row r="39" spans="1:13">
      <c r="A39" s="93">
        <v>25</v>
      </c>
      <c r="B39" s="92" t="s">
        <v>50</v>
      </c>
      <c r="C39" s="78">
        <f>G39-E39</f>
        <v>1554977</v>
      </c>
      <c r="D39" s="78">
        <v>11</v>
      </c>
      <c r="E39" s="78">
        <v>120000</v>
      </c>
      <c r="F39" s="78">
        <v>4</v>
      </c>
      <c r="G39" s="78">
        <v>1674977</v>
      </c>
      <c r="H39" s="78">
        <v>15</v>
      </c>
      <c r="I39" s="94"/>
      <c r="J39" s="41"/>
      <c r="L39" s="38"/>
    </row>
    <row r="40" spans="1:13">
      <c r="A40" s="119">
        <v>26</v>
      </c>
      <c r="B40" s="79" t="s">
        <v>53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108"/>
      <c r="K40" s="41"/>
      <c r="M40" s="38"/>
    </row>
    <row r="41" spans="1:13">
      <c r="A41" s="93">
        <v>27</v>
      </c>
      <c r="B41" s="92" t="s">
        <v>55</v>
      </c>
      <c r="C41" s="78">
        <f>G41</f>
        <v>2750000</v>
      </c>
      <c r="D41" s="78">
        <v>25</v>
      </c>
      <c r="E41" s="78">
        <v>0</v>
      </c>
      <c r="F41" s="78">
        <v>0</v>
      </c>
      <c r="G41" s="78">
        <v>2750000</v>
      </c>
      <c r="H41" s="78">
        <v>25</v>
      </c>
      <c r="I41" s="94"/>
      <c r="K41" s="41"/>
    </row>
    <row r="42" spans="1:13">
      <c r="A42" s="119">
        <v>28</v>
      </c>
      <c r="B42" s="79" t="s">
        <v>52</v>
      </c>
      <c r="C42" s="78">
        <v>950000</v>
      </c>
      <c r="D42" s="78">
        <v>9</v>
      </c>
      <c r="E42" s="78">
        <v>0</v>
      </c>
      <c r="F42" s="78">
        <v>0</v>
      </c>
      <c r="G42" s="78">
        <v>950000</v>
      </c>
      <c r="H42" s="78">
        <v>9</v>
      </c>
      <c r="I42" s="120"/>
      <c r="M42" s="40"/>
    </row>
    <row r="43" spans="1:13">
      <c r="A43" s="93">
        <v>29</v>
      </c>
      <c r="B43" s="92" t="s">
        <v>51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109"/>
      <c r="K43" s="41"/>
      <c r="M43" s="40"/>
    </row>
    <row r="44" spans="1:13">
      <c r="A44" s="119">
        <v>30</v>
      </c>
      <c r="B44" s="92" t="s">
        <v>54</v>
      </c>
      <c r="C44" s="78">
        <v>148648</v>
      </c>
      <c r="D44" s="78">
        <v>1</v>
      </c>
      <c r="E44" s="78">
        <f>G44-C44</f>
        <v>15952000</v>
      </c>
      <c r="F44" s="78">
        <v>616</v>
      </c>
      <c r="G44" s="78">
        <v>16100648</v>
      </c>
      <c r="H44" s="78">
        <f>D44+F44</f>
        <v>617</v>
      </c>
      <c r="I44" s="120"/>
      <c r="J44" s="41"/>
      <c r="K44" s="41"/>
      <c r="L44" s="41"/>
      <c r="M44" s="41"/>
    </row>
    <row r="45" spans="1:13">
      <c r="A45" s="93">
        <v>31</v>
      </c>
      <c r="B45" s="79" t="s">
        <v>56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109"/>
      <c r="J45" s="41"/>
      <c r="M45" s="40"/>
    </row>
    <row r="46" spans="1:13">
      <c r="A46" s="119">
        <v>32</v>
      </c>
      <c r="B46" s="79" t="s">
        <v>31</v>
      </c>
      <c r="C46" s="78"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78"/>
      <c r="J46" s="41"/>
      <c r="L46" s="38"/>
      <c r="M46" s="41"/>
    </row>
    <row r="47" spans="1:13">
      <c r="A47" s="93">
        <v>33</v>
      </c>
      <c r="B47" s="79" t="s">
        <v>208</v>
      </c>
      <c r="C47" s="78">
        <f>G47-E47</f>
        <v>550000</v>
      </c>
      <c r="D47" s="78">
        <v>2</v>
      </c>
      <c r="E47" s="78">
        <v>50000</v>
      </c>
      <c r="F47" s="78">
        <v>1</v>
      </c>
      <c r="G47" s="78">
        <v>600000</v>
      </c>
      <c r="H47" s="78">
        <v>3</v>
      </c>
      <c r="I47" s="78"/>
      <c r="J47" s="41"/>
      <c r="L47" s="38"/>
      <c r="M47" s="41"/>
    </row>
    <row r="48" spans="1:13">
      <c r="A48" s="486" t="s">
        <v>11</v>
      </c>
      <c r="B48" s="487"/>
      <c r="C48" s="81">
        <f t="shared" ref="C48:H48" si="0">SUM(C15:C47)</f>
        <v>60284387</v>
      </c>
      <c r="D48" s="81">
        <f t="shared" si="0"/>
        <v>541</v>
      </c>
      <c r="E48" s="81">
        <f t="shared" si="0"/>
        <v>23791000</v>
      </c>
      <c r="F48" s="81">
        <f t="shared" si="0"/>
        <v>898</v>
      </c>
      <c r="G48" s="81">
        <f t="shared" si="0"/>
        <v>84075387</v>
      </c>
      <c r="H48" s="81">
        <f t="shared" si="0"/>
        <v>1439</v>
      </c>
      <c r="I48" s="95"/>
      <c r="J48" s="41"/>
      <c r="K48" s="41"/>
      <c r="L48" s="38"/>
    </row>
    <row r="49" spans="1:13" ht="24.95" customHeight="1">
      <c r="A49" s="324" t="s">
        <v>29</v>
      </c>
      <c r="B49" s="325"/>
      <c r="C49" s="325"/>
      <c r="D49" s="325"/>
      <c r="E49" s="325"/>
      <c r="F49" s="325"/>
      <c r="G49" s="325"/>
      <c r="H49" s="325"/>
      <c r="I49" s="326"/>
      <c r="J49" s="41"/>
      <c r="K49" s="41"/>
      <c r="L49" s="38"/>
    </row>
    <row r="50" spans="1:13">
      <c r="A50" s="331" t="s">
        <v>0</v>
      </c>
      <c r="B50" s="331" t="s">
        <v>1</v>
      </c>
      <c r="C50" s="333" t="s">
        <v>2</v>
      </c>
      <c r="D50" s="334"/>
      <c r="E50" s="334"/>
      <c r="F50" s="335"/>
      <c r="G50" s="336" t="s">
        <v>196</v>
      </c>
      <c r="H50" s="336" t="s">
        <v>8</v>
      </c>
      <c r="I50" s="331" t="s">
        <v>7</v>
      </c>
      <c r="J50" s="41"/>
      <c r="K50" s="41"/>
      <c r="L50" s="42"/>
      <c r="M50" s="40"/>
    </row>
    <row r="51" spans="1:13" ht="15.75" thickBot="1">
      <c r="A51" s="332"/>
      <c r="B51" s="332"/>
      <c r="C51" s="14" t="s">
        <v>3</v>
      </c>
      <c r="D51" s="56" t="s">
        <v>4</v>
      </c>
      <c r="E51" s="14" t="s">
        <v>5</v>
      </c>
      <c r="F51" s="56" t="s">
        <v>4</v>
      </c>
      <c r="G51" s="337"/>
      <c r="H51" s="337"/>
      <c r="I51" s="332"/>
      <c r="J51" s="41"/>
      <c r="K51" s="41">
        <f>C48+E48</f>
        <v>84075387</v>
      </c>
      <c r="M51" s="40"/>
    </row>
    <row r="52" spans="1:13" ht="15.75" thickTop="1">
      <c r="A52" s="76">
        <v>1</v>
      </c>
      <c r="B52" s="2" t="s">
        <v>15</v>
      </c>
      <c r="C52" s="78">
        <v>0</v>
      </c>
      <c r="D52" s="78">
        <v>0</v>
      </c>
      <c r="E52" s="78">
        <v>280000</v>
      </c>
      <c r="F52" s="78">
        <v>14</v>
      </c>
      <c r="G52" s="78">
        <v>280000</v>
      </c>
      <c r="H52" s="78">
        <v>14</v>
      </c>
      <c r="I52" s="75"/>
      <c r="J52" s="41"/>
      <c r="K52" s="41">
        <f>D48+F48</f>
        <v>1439</v>
      </c>
      <c r="M52" s="41"/>
    </row>
    <row r="53" spans="1:13">
      <c r="A53" s="120">
        <v>2</v>
      </c>
      <c r="B53" s="2" t="s">
        <v>16</v>
      </c>
      <c r="C53" s="78">
        <v>1285980</v>
      </c>
      <c r="D53" s="78">
        <v>0</v>
      </c>
      <c r="E53" s="78">
        <v>0</v>
      </c>
      <c r="F53" s="78">
        <v>0</v>
      </c>
      <c r="G53" s="78">
        <f>C53</f>
        <v>1285980</v>
      </c>
      <c r="H53" s="78">
        <v>0</v>
      </c>
      <c r="I53" s="94"/>
      <c r="L53" s="41"/>
    </row>
    <row r="54" spans="1:13">
      <c r="A54" s="120">
        <v>3</v>
      </c>
      <c r="B54" s="2" t="s">
        <v>17</v>
      </c>
      <c r="C54" s="98">
        <f>G54</f>
        <v>1695000</v>
      </c>
      <c r="D54" s="98">
        <v>14</v>
      </c>
      <c r="E54" s="98">
        <v>0</v>
      </c>
      <c r="F54" s="98">
        <v>0</v>
      </c>
      <c r="G54" s="98">
        <v>1695000</v>
      </c>
      <c r="H54" s="99">
        <v>14</v>
      </c>
      <c r="I54" s="79"/>
    </row>
    <row r="55" spans="1:13">
      <c r="A55" s="120">
        <v>4</v>
      </c>
      <c r="B55" s="2" t="s">
        <v>18</v>
      </c>
      <c r="C55" s="98">
        <v>571000</v>
      </c>
      <c r="D55" s="98">
        <v>6</v>
      </c>
      <c r="E55" s="98">
        <v>329000</v>
      </c>
      <c r="F55" s="98">
        <v>13</v>
      </c>
      <c r="G55" s="98">
        <f>C55+E55</f>
        <v>900000</v>
      </c>
      <c r="H55" s="98">
        <f>D55+F55</f>
        <v>19</v>
      </c>
      <c r="I55" s="79"/>
      <c r="J55" s="41"/>
      <c r="L55" s="43"/>
    </row>
    <row r="56" spans="1:13">
      <c r="A56" s="120">
        <v>5</v>
      </c>
      <c r="B56" s="2" t="s">
        <v>26</v>
      </c>
      <c r="C56" s="98">
        <v>1080020</v>
      </c>
      <c r="D56" s="98">
        <v>0</v>
      </c>
      <c r="E56" s="98">
        <v>0</v>
      </c>
      <c r="F56" s="98">
        <v>0</v>
      </c>
      <c r="G56" s="98">
        <f>C56</f>
        <v>1080020</v>
      </c>
      <c r="H56" s="99">
        <v>0</v>
      </c>
      <c r="I56" s="79"/>
      <c r="J56" s="41"/>
      <c r="K56" s="41"/>
    </row>
    <row r="57" spans="1:13">
      <c r="A57" s="357" t="s">
        <v>10</v>
      </c>
      <c r="B57" s="359"/>
      <c r="C57" s="81">
        <f t="shared" ref="C57:H57" si="1">SUM(C52:C56)</f>
        <v>4632000</v>
      </c>
      <c r="D57" s="81">
        <f t="shared" si="1"/>
        <v>20</v>
      </c>
      <c r="E57" s="81">
        <f t="shared" si="1"/>
        <v>609000</v>
      </c>
      <c r="F57" s="81">
        <f t="shared" si="1"/>
        <v>27</v>
      </c>
      <c r="G57" s="81">
        <f>SUM(G52:G56)</f>
        <v>5241000</v>
      </c>
      <c r="H57" s="100">
        <f t="shared" si="1"/>
        <v>47</v>
      </c>
      <c r="I57" s="79"/>
      <c r="J57" s="41"/>
    </row>
    <row r="58" spans="1:13" ht="23.1" customHeight="1">
      <c r="A58" s="324" t="s">
        <v>30</v>
      </c>
      <c r="B58" s="325"/>
      <c r="C58" s="325"/>
      <c r="D58" s="325"/>
      <c r="E58" s="325"/>
      <c r="F58" s="325"/>
      <c r="G58" s="325"/>
      <c r="H58" s="325"/>
      <c r="I58" s="326"/>
      <c r="J58" s="41"/>
    </row>
    <row r="59" spans="1:13" ht="20.100000000000001" customHeight="1">
      <c r="A59" s="490" t="s">
        <v>0</v>
      </c>
      <c r="B59" s="490" t="s">
        <v>9</v>
      </c>
      <c r="C59" s="492" t="s">
        <v>2</v>
      </c>
      <c r="D59" s="493"/>
      <c r="E59" s="493"/>
      <c r="F59" s="494"/>
      <c r="G59" s="483" t="s">
        <v>12</v>
      </c>
      <c r="H59" s="336" t="s">
        <v>8</v>
      </c>
      <c r="I59" s="483" t="s">
        <v>14</v>
      </c>
      <c r="K59" s="41"/>
    </row>
    <row r="60" spans="1:13" ht="15.95" customHeight="1" thickBot="1">
      <c r="A60" s="491"/>
      <c r="B60" s="491"/>
      <c r="C60" s="88" t="s">
        <v>3</v>
      </c>
      <c r="D60" s="56" t="s">
        <v>4</v>
      </c>
      <c r="E60" s="88" t="s">
        <v>5</v>
      </c>
      <c r="F60" s="56" t="s">
        <v>4</v>
      </c>
      <c r="G60" s="495"/>
      <c r="H60" s="337"/>
      <c r="I60" s="495"/>
      <c r="J60" s="41"/>
    </row>
    <row r="61" spans="1:13" ht="17.100000000000001" customHeight="1" thickTop="1">
      <c r="A61" s="76">
        <v>1</v>
      </c>
      <c r="B61" s="2" t="s">
        <v>131</v>
      </c>
      <c r="C61" s="68">
        <f>G61</f>
        <v>250000</v>
      </c>
      <c r="D61" s="77">
        <v>1</v>
      </c>
      <c r="E61" s="78">
        <v>0</v>
      </c>
      <c r="F61" s="78">
        <v>0</v>
      </c>
      <c r="G61" s="68">
        <v>250000</v>
      </c>
      <c r="H61" s="77">
        <v>1</v>
      </c>
      <c r="I61" s="75"/>
      <c r="K61" s="38"/>
    </row>
    <row r="62" spans="1:13" ht="17.100000000000001" customHeight="1">
      <c r="A62" s="120">
        <v>2</v>
      </c>
      <c r="B62" s="79" t="s">
        <v>130</v>
      </c>
      <c r="C62" s="67">
        <f>G62</f>
        <v>100000</v>
      </c>
      <c r="D62" s="77">
        <v>1</v>
      </c>
      <c r="E62" s="78">
        <v>0</v>
      </c>
      <c r="F62" s="78">
        <v>0</v>
      </c>
      <c r="G62" s="67">
        <v>100000</v>
      </c>
      <c r="H62" s="77">
        <v>1</v>
      </c>
      <c r="I62" s="79"/>
      <c r="K62" s="38"/>
    </row>
    <row r="63" spans="1:13" ht="17.100000000000001" customHeight="1">
      <c r="A63" s="120">
        <v>3</v>
      </c>
      <c r="B63" s="79" t="s">
        <v>230</v>
      </c>
      <c r="C63" s="67">
        <f>G63</f>
        <v>550000</v>
      </c>
      <c r="D63" s="77">
        <v>1</v>
      </c>
      <c r="E63" s="78">
        <v>0</v>
      </c>
      <c r="F63" s="78">
        <v>0</v>
      </c>
      <c r="G63" s="67">
        <v>550000</v>
      </c>
      <c r="H63" s="77">
        <v>1</v>
      </c>
      <c r="I63" s="79"/>
      <c r="K63" s="38"/>
    </row>
    <row r="64" spans="1:13" ht="17.100000000000001" customHeight="1">
      <c r="A64" s="120">
        <v>4</v>
      </c>
      <c r="B64" s="79" t="s">
        <v>245</v>
      </c>
      <c r="C64" s="67">
        <f>G64</f>
        <v>250000</v>
      </c>
      <c r="D64" s="77">
        <v>1</v>
      </c>
      <c r="E64" s="78">
        <v>0</v>
      </c>
      <c r="F64" s="78">
        <v>0</v>
      </c>
      <c r="G64" s="67">
        <v>250000</v>
      </c>
      <c r="H64" s="77">
        <v>1</v>
      </c>
      <c r="I64" s="79"/>
      <c r="K64" s="38"/>
    </row>
    <row r="65" spans="1:11" ht="17.100000000000001" customHeight="1">
      <c r="A65" s="120">
        <v>5</v>
      </c>
      <c r="B65" s="2" t="s">
        <v>226</v>
      </c>
      <c r="C65" s="67">
        <v>200000</v>
      </c>
      <c r="D65" s="77">
        <v>1</v>
      </c>
      <c r="E65" s="78">
        <v>0</v>
      </c>
      <c r="F65" s="78">
        <v>0</v>
      </c>
      <c r="G65" s="67">
        <v>200000</v>
      </c>
      <c r="H65" s="77">
        <v>1</v>
      </c>
      <c r="I65" s="79"/>
      <c r="K65" s="38"/>
    </row>
    <row r="66" spans="1:11" ht="17.100000000000001" customHeight="1">
      <c r="A66" s="120">
        <v>6</v>
      </c>
      <c r="B66" s="79" t="s">
        <v>223</v>
      </c>
      <c r="C66" s="67">
        <f>G66</f>
        <v>300000</v>
      </c>
      <c r="D66" s="77">
        <v>1</v>
      </c>
      <c r="E66" s="78">
        <v>0</v>
      </c>
      <c r="F66" s="78">
        <v>0</v>
      </c>
      <c r="G66" s="67">
        <v>300000</v>
      </c>
      <c r="H66" s="77">
        <v>1</v>
      </c>
      <c r="I66" s="79"/>
      <c r="K66" s="38"/>
    </row>
    <row r="67" spans="1:11" ht="17.100000000000001" customHeight="1">
      <c r="A67" s="120">
        <v>7</v>
      </c>
      <c r="B67" s="79" t="s">
        <v>227</v>
      </c>
      <c r="C67" s="67">
        <f>G67</f>
        <v>1250000</v>
      </c>
      <c r="D67" s="77">
        <v>1</v>
      </c>
      <c r="E67" s="78">
        <v>0</v>
      </c>
      <c r="F67" s="78">
        <v>0</v>
      </c>
      <c r="G67" s="67">
        <v>1250000</v>
      </c>
      <c r="H67" s="77">
        <v>1</v>
      </c>
      <c r="I67" s="79"/>
      <c r="K67" s="38"/>
    </row>
    <row r="68" spans="1:11" ht="17.100000000000001" customHeight="1">
      <c r="A68" s="120">
        <v>8</v>
      </c>
      <c r="B68" s="79" t="s">
        <v>174</v>
      </c>
      <c r="C68" s="67">
        <f>G68</f>
        <v>1070000</v>
      </c>
      <c r="D68" s="77">
        <v>1</v>
      </c>
      <c r="E68" s="78">
        <v>0</v>
      </c>
      <c r="F68" s="78">
        <v>0</v>
      </c>
      <c r="G68" s="67">
        <v>1070000</v>
      </c>
      <c r="H68" s="77">
        <v>1</v>
      </c>
      <c r="I68" s="79"/>
      <c r="K68" s="38"/>
    </row>
    <row r="69" spans="1:11" ht="17.100000000000001" customHeight="1">
      <c r="A69" s="120">
        <v>9</v>
      </c>
      <c r="B69" s="79" t="s">
        <v>231</v>
      </c>
      <c r="C69" s="67">
        <f>G69</f>
        <v>200000</v>
      </c>
      <c r="D69" s="77">
        <v>1</v>
      </c>
      <c r="E69" s="78">
        <v>0</v>
      </c>
      <c r="F69" s="78">
        <v>0</v>
      </c>
      <c r="G69" s="67">
        <v>200000</v>
      </c>
      <c r="H69" s="77">
        <v>1</v>
      </c>
      <c r="I69" s="79"/>
      <c r="K69" s="38"/>
    </row>
    <row r="70" spans="1:11" ht="17.100000000000001" customHeight="1">
      <c r="A70" s="120">
        <v>10</v>
      </c>
      <c r="B70" s="79" t="s">
        <v>244</v>
      </c>
      <c r="C70" s="67">
        <v>1000000</v>
      </c>
      <c r="D70" s="77">
        <v>1</v>
      </c>
      <c r="E70" s="78">
        <v>0</v>
      </c>
      <c r="F70" s="78">
        <v>0</v>
      </c>
      <c r="G70" s="67">
        <v>1000000</v>
      </c>
      <c r="H70" s="77">
        <v>1</v>
      </c>
      <c r="I70" s="79"/>
      <c r="K70" s="38"/>
    </row>
    <row r="71" spans="1:11" ht="17.100000000000001" customHeight="1">
      <c r="A71" s="120">
        <v>11</v>
      </c>
      <c r="B71" s="79" t="s">
        <v>259</v>
      </c>
      <c r="C71" s="67">
        <v>300000</v>
      </c>
      <c r="D71" s="77">
        <v>1</v>
      </c>
      <c r="E71" s="78">
        <v>0</v>
      </c>
      <c r="F71" s="78">
        <v>0</v>
      </c>
      <c r="G71" s="67">
        <v>300000</v>
      </c>
      <c r="H71" s="77">
        <v>1</v>
      </c>
      <c r="I71" s="79"/>
      <c r="K71" s="38"/>
    </row>
    <row r="72" spans="1:11" ht="17.100000000000001" customHeight="1">
      <c r="A72" s="120">
        <v>12</v>
      </c>
      <c r="B72" s="79" t="s">
        <v>260</v>
      </c>
      <c r="C72" s="67">
        <v>2300000</v>
      </c>
      <c r="D72" s="77">
        <v>1</v>
      </c>
      <c r="E72" s="78">
        <v>0</v>
      </c>
      <c r="F72" s="78">
        <v>0</v>
      </c>
      <c r="G72" s="67">
        <v>2300000</v>
      </c>
      <c r="H72" s="77">
        <v>1</v>
      </c>
      <c r="I72" s="79"/>
      <c r="K72" s="38"/>
    </row>
    <row r="73" spans="1:11" ht="17.100000000000001" customHeight="1">
      <c r="A73" s="357" t="s">
        <v>11</v>
      </c>
      <c r="B73" s="359"/>
      <c r="C73" s="63">
        <f>SUM(C61:C72)</f>
        <v>7770000</v>
      </c>
      <c r="D73" s="81">
        <f>SUM(D61:D72)</f>
        <v>12</v>
      </c>
      <c r="E73" s="78">
        <v>0</v>
      </c>
      <c r="F73" s="78">
        <v>0</v>
      </c>
      <c r="G73" s="80">
        <f>SUM(G61:G72)</f>
        <v>7770000</v>
      </c>
      <c r="H73" s="81">
        <f>D73</f>
        <v>12</v>
      </c>
      <c r="I73" s="79"/>
      <c r="J73" s="40"/>
      <c r="K73" s="42"/>
    </row>
    <row r="74" spans="1:11" ht="23.1" customHeight="1">
      <c r="A74" s="82" t="s">
        <v>79</v>
      </c>
      <c r="B74" s="347" t="s">
        <v>77</v>
      </c>
      <c r="C74" s="348"/>
      <c r="D74" s="348"/>
      <c r="E74" s="348"/>
      <c r="F74" s="348"/>
      <c r="G74" s="348"/>
      <c r="H74" s="348"/>
      <c r="I74" s="349"/>
      <c r="K74" s="41"/>
    </row>
    <row r="75" spans="1:11" ht="23.1" customHeight="1">
      <c r="A75" s="69" t="s">
        <v>61</v>
      </c>
      <c r="B75" s="123" t="s">
        <v>75</v>
      </c>
      <c r="C75" s="83"/>
      <c r="D75" s="83"/>
      <c r="E75" s="83"/>
      <c r="F75" s="83"/>
      <c r="G75" s="83"/>
      <c r="H75" s="83"/>
      <c r="I75" s="84"/>
      <c r="K75" s="41"/>
    </row>
    <row r="76" spans="1:11" ht="30" customHeight="1" thickBot="1">
      <c r="A76" s="89" t="s">
        <v>0</v>
      </c>
      <c r="B76" s="90" t="s">
        <v>62</v>
      </c>
      <c r="C76" s="118" t="s">
        <v>63</v>
      </c>
      <c r="D76" s="316" t="s">
        <v>64</v>
      </c>
      <c r="E76" s="316"/>
      <c r="F76" s="316" t="s">
        <v>65</v>
      </c>
      <c r="G76" s="316"/>
      <c r="H76" s="316" t="s">
        <v>66</v>
      </c>
      <c r="I76" s="316"/>
      <c r="K76" s="41"/>
    </row>
    <row r="77" spans="1:11" ht="27.95" customHeight="1">
      <c r="A77" s="74" t="s">
        <v>133</v>
      </c>
      <c r="B77" s="72" t="s">
        <v>233</v>
      </c>
      <c r="C77" s="75" t="s">
        <v>67</v>
      </c>
      <c r="D77" s="299" t="s">
        <v>238</v>
      </c>
      <c r="E77" s="300"/>
      <c r="F77" s="302" t="s">
        <v>102</v>
      </c>
      <c r="G77" s="303"/>
      <c r="H77" s="301">
        <v>2524500</v>
      </c>
      <c r="I77" s="301"/>
      <c r="K77" s="41"/>
    </row>
    <row r="78" spans="1:11" ht="27.95" customHeight="1">
      <c r="A78" s="74" t="s">
        <v>134</v>
      </c>
      <c r="B78" s="72" t="s">
        <v>234</v>
      </c>
      <c r="C78" s="75" t="s">
        <v>67</v>
      </c>
      <c r="D78" s="299" t="s">
        <v>220</v>
      </c>
      <c r="E78" s="300"/>
      <c r="F78" s="302" t="s">
        <v>253</v>
      </c>
      <c r="G78" s="303"/>
      <c r="H78" s="301">
        <v>51000</v>
      </c>
      <c r="I78" s="301"/>
      <c r="K78" s="41"/>
    </row>
    <row r="79" spans="1:11" ht="16.899999999999999" customHeight="1">
      <c r="A79" s="74" t="s">
        <v>135</v>
      </c>
      <c r="B79" s="72" t="s">
        <v>234</v>
      </c>
      <c r="C79" s="75" t="s">
        <v>67</v>
      </c>
      <c r="D79" s="299" t="s">
        <v>13</v>
      </c>
      <c r="E79" s="300"/>
      <c r="F79" s="302" t="s">
        <v>203</v>
      </c>
      <c r="G79" s="303"/>
      <c r="H79" s="301">
        <v>2000000</v>
      </c>
      <c r="I79" s="301"/>
      <c r="K79" s="41"/>
    </row>
    <row r="80" spans="1:11" ht="16.899999999999999" customHeight="1">
      <c r="A80" s="74" t="s">
        <v>136</v>
      </c>
      <c r="B80" s="72" t="s">
        <v>234</v>
      </c>
      <c r="C80" s="75" t="s">
        <v>67</v>
      </c>
      <c r="D80" s="299" t="s">
        <v>13</v>
      </c>
      <c r="E80" s="300"/>
      <c r="F80" s="302" t="s">
        <v>224</v>
      </c>
      <c r="G80" s="303"/>
      <c r="H80" s="301">
        <v>2000000</v>
      </c>
      <c r="I80" s="301"/>
      <c r="K80" s="41"/>
    </row>
    <row r="81" spans="1:11" ht="16.899999999999999" customHeight="1">
      <c r="A81" s="74" t="s">
        <v>137</v>
      </c>
      <c r="B81" s="72" t="s">
        <v>234</v>
      </c>
      <c r="C81" s="75" t="s">
        <v>67</v>
      </c>
      <c r="D81" s="299" t="s">
        <v>13</v>
      </c>
      <c r="E81" s="300"/>
      <c r="F81" s="302" t="s">
        <v>224</v>
      </c>
      <c r="G81" s="303"/>
      <c r="H81" s="301">
        <v>2000000</v>
      </c>
      <c r="I81" s="301"/>
      <c r="K81" s="41"/>
    </row>
    <row r="82" spans="1:11" ht="16.899999999999999" customHeight="1">
      <c r="A82" s="74" t="s">
        <v>138</v>
      </c>
      <c r="B82" s="72" t="s">
        <v>234</v>
      </c>
      <c r="C82" s="75" t="s">
        <v>67</v>
      </c>
      <c r="D82" s="299" t="s">
        <v>13</v>
      </c>
      <c r="E82" s="300"/>
      <c r="F82" s="302" t="s">
        <v>224</v>
      </c>
      <c r="G82" s="303"/>
      <c r="H82" s="301">
        <v>2000000</v>
      </c>
      <c r="I82" s="301"/>
      <c r="K82" s="41"/>
    </row>
    <row r="83" spans="1:11" ht="16.899999999999999" customHeight="1">
      <c r="A83" s="74" t="s">
        <v>139</v>
      </c>
      <c r="B83" s="72" t="s">
        <v>234</v>
      </c>
      <c r="C83" s="75" t="s">
        <v>67</v>
      </c>
      <c r="D83" s="299" t="s">
        <v>13</v>
      </c>
      <c r="E83" s="300"/>
      <c r="F83" s="302" t="s">
        <v>69</v>
      </c>
      <c r="G83" s="303"/>
      <c r="H83" s="301">
        <v>1000000</v>
      </c>
      <c r="I83" s="301"/>
      <c r="K83" s="41"/>
    </row>
    <row r="84" spans="1:11" ht="27.95" customHeight="1">
      <c r="A84" s="74" t="s">
        <v>140</v>
      </c>
      <c r="B84" s="72" t="s">
        <v>235</v>
      </c>
      <c r="C84" s="75" t="s">
        <v>67</v>
      </c>
      <c r="D84" s="299" t="s">
        <v>220</v>
      </c>
      <c r="E84" s="300"/>
      <c r="F84" s="302" t="s">
        <v>253</v>
      </c>
      <c r="G84" s="303"/>
      <c r="H84" s="301">
        <v>3060000</v>
      </c>
      <c r="I84" s="301"/>
      <c r="K84" s="41"/>
    </row>
    <row r="85" spans="1:11" ht="27.95" customHeight="1">
      <c r="A85" s="74" t="s">
        <v>141</v>
      </c>
      <c r="B85" s="72" t="s">
        <v>235</v>
      </c>
      <c r="C85" s="75" t="s">
        <v>67</v>
      </c>
      <c r="D85" s="299" t="s">
        <v>257</v>
      </c>
      <c r="E85" s="300"/>
      <c r="F85" s="302" t="s">
        <v>248</v>
      </c>
      <c r="G85" s="303"/>
      <c r="H85" s="296">
        <v>27500000</v>
      </c>
      <c r="I85" s="297"/>
      <c r="K85" s="41"/>
    </row>
    <row r="86" spans="1:11" ht="27.95" customHeight="1">
      <c r="A86" s="74" t="s">
        <v>142</v>
      </c>
      <c r="B86" s="72" t="s">
        <v>236</v>
      </c>
      <c r="C86" s="75" t="s">
        <v>67</v>
      </c>
      <c r="D86" s="299" t="s">
        <v>257</v>
      </c>
      <c r="E86" s="300"/>
      <c r="F86" s="302" t="s">
        <v>249</v>
      </c>
      <c r="G86" s="303"/>
      <c r="H86" s="296">
        <v>40000000</v>
      </c>
      <c r="I86" s="297"/>
      <c r="K86" s="41"/>
    </row>
    <row r="87" spans="1:11" ht="18" customHeight="1">
      <c r="A87" s="74" t="s">
        <v>143</v>
      </c>
      <c r="B87" s="72" t="s">
        <v>236</v>
      </c>
      <c r="C87" s="75" t="s">
        <v>67</v>
      </c>
      <c r="D87" s="299" t="s">
        <v>13</v>
      </c>
      <c r="E87" s="300"/>
      <c r="F87" s="302" t="s">
        <v>203</v>
      </c>
      <c r="G87" s="303"/>
      <c r="H87" s="296">
        <v>2000000</v>
      </c>
      <c r="I87" s="297"/>
      <c r="K87" s="41"/>
    </row>
    <row r="88" spans="1:11" ht="18" customHeight="1">
      <c r="A88" s="74" t="s">
        <v>148</v>
      </c>
      <c r="B88" s="72" t="s">
        <v>236</v>
      </c>
      <c r="C88" s="75" t="s">
        <v>67</v>
      </c>
      <c r="D88" s="299" t="s">
        <v>13</v>
      </c>
      <c r="E88" s="300"/>
      <c r="F88" s="302" t="s">
        <v>224</v>
      </c>
      <c r="G88" s="303"/>
      <c r="H88" s="296">
        <v>2000000</v>
      </c>
      <c r="I88" s="297"/>
      <c r="K88" s="41"/>
    </row>
    <row r="89" spans="1:11" ht="18" customHeight="1">
      <c r="A89" s="74" t="s">
        <v>149</v>
      </c>
      <c r="B89" s="72" t="s">
        <v>237</v>
      </c>
      <c r="C89" s="75" t="s">
        <v>67</v>
      </c>
      <c r="D89" s="299" t="s">
        <v>13</v>
      </c>
      <c r="E89" s="300"/>
      <c r="F89" s="302" t="s">
        <v>224</v>
      </c>
      <c r="G89" s="303"/>
      <c r="H89" s="296">
        <v>2000000</v>
      </c>
      <c r="I89" s="297"/>
      <c r="K89" s="41"/>
    </row>
    <row r="90" spans="1:11" ht="18" customHeight="1">
      <c r="A90" s="74" t="s">
        <v>181</v>
      </c>
      <c r="B90" s="72" t="s">
        <v>237</v>
      </c>
      <c r="C90" s="75" t="s">
        <v>67</v>
      </c>
      <c r="D90" s="299" t="s">
        <v>13</v>
      </c>
      <c r="E90" s="300"/>
      <c r="F90" s="302" t="s">
        <v>69</v>
      </c>
      <c r="G90" s="303"/>
      <c r="H90" s="296">
        <v>1000000</v>
      </c>
      <c r="I90" s="297"/>
      <c r="K90" s="41"/>
    </row>
    <row r="91" spans="1:11" ht="18" customHeight="1">
      <c r="A91" s="74" t="s">
        <v>182</v>
      </c>
      <c r="B91" s="72" t="s">
        <v>247</v>
      </c>
      <c r="C91" s="64" t="s">
        <v>202</v>
      </c>
      <c r="D91" s="299" t="s">
        <v>95</v>
      </c>
      <c r="E91" s="300"/>
      <c r="F91" s="314" t="s">
        <v>88</v>
      </c>
      <c r="G91" s="315"/>
      <c r="H91" s="360">
        <f>D110/8</f>
        <v>9085798.375</v>
      </c>
      <c r="I91" s="361"/>
      <c r="J91" s="42"/>
      <c r="K91" s="41"/>
    </row>
    <row r="92" spans="1:11" ht="20.100000000000001" customHeight="1">
      <c r="A92" s="120"/>
      <c r="B92" s="363" t="s">
        <v>91</v>
      </c>
      <c r="C92" s="364"/>
      <c r="D92" s="350" t="s">
        <v>261</v>
      </c>
      <c r="E92" s="351"/>
      <c r="F92" s="299"/>
      <c r="G92" s="300"/>
      <c r="H92" s="317">
        <f>SUM(H77:H91)</f>
        <v>98221298.375</v>
      </c>
      <c r="I92" s="318"/>
      <c r="K92" s="41"/>
    </row>
    <row r="93" spans="1:11" ht="26.1" customHeight="1">
      <c r="A93" s="29" t="s">
        <v>74</v>
      </c>
      <c r="B93" s="60" t="s">
        <v>76</v>
      </c>
      <c r="C93" s="60"/>
      <c r="D93" s="60"/>
      <c r="E93" s="60"/>
      <c r="F93" s="60"/>
      <c r="G93" s="60"/>
      <c r="H93" s="60"/>
      <c r="I93" s="61"/>
      <c r="K93" s="41"/>
    </row>
    <row r="94" spans="1:11" ht="33" customHeight="1" thickBot="1">
      <c r="A94" s="89" t="s">
        <v>0</v>
      </c>
      <c r="B94" s="90" t="s">
        <v>62</v>
      </c>
      <c r="C94" s="310" t="s">
        <v>64</v>
      </c>
      <c r="D94" s="311"/>
      <c r="E94" s="365"/>
      <c r="F94" s="310" t="s">
        <v>65</v>
      </c>
      <c r="G94" s="311"/>
      <c r="H94" s="310" t="s">
        <v>66</v>
      </c>
      <c r="I94" s="365"/>
      <c r="K94" s="41"/>
    </row>
    <row r="95" spans="1:11" ht="18" customHeight="1">
      <c r="A95" s="76">
        <v>1</v>
      </c>
      <c r="B95" s="72" t="s">
        <v>232</v>
      </c>
      <c r="C95" s="356" t="s">
        <v>13</v>
      </c>
      <c r="D95" s="356"/>
      <c r="E95" s="356"/>
      <c r="F95" s="306" t="s">
        <v>72</v>
      </c>
      <c r="G95" s="307"/>
      <c r="H95" s="304">
        <v>1000000</v>
      </c>
      <c r="I95" s="305"/>
      <c r="K95" s="41"/>
    </row>
    <row r="96" spans="1:11" ht="27" customHeight="1">
      <c r="A96" s="120">
        <v>2</v>
      </c>
      <c r="B96" s="72" t="s">
        <v>239</v>
      </c>
      <c r="C96" s="356" t="s">
        <v>254</v>
      </c>
      <c r="D96" s="356"/>
      <c r="E96" s="356"/>
      <c r="F96" s="515" t="s">
        <v>250</v>
      </c>
      <c r="G96" s="516"/>
      <c r="H96" s="304">
        <v>11000000</v>
      </c>
      <c r="I96" s="305"/>
      <c r="K96" s="41"/>
    </row>
    <row r="97" spans="1:12" ht="27" customHeight="1">
      <c r="A97" s="120">
        <v>3</v>
      </c>
      <c r="B97" s="72" t="s">
        <v>239</v>
      </c>
      <c r="C97" s="356" t="s">
        <v>256</v>
      </c>
      <c r="D97" s="356"/>
      <c r="E97" s="356"/>
      <c r="F97" s="515" t="s">
        <v>251</v>
      </c>
      <c r="G97" s="516"/>
      <c r="H97" s="296">
        <v>14400000</v>
      </c>
      <c r="I97" s="297"/>
      <c r="K97" s="41"/>
    </row>
    <row r="98" spans="1:12" ht="27" customHeight="1">
      <c r="A98" s="120">
        <v>4</v>
      </c>
      <c r="B98" s="72" t="s">
        <v>239</v>
      </c>
      <c r="C98" s="356" t="s">
        <v>255</v>
      </c>
      <c r="D98" s="356"/>
      <c r="E98" s="356"/>
      <c r="F98" s="515" t="s">
        <v>252</v>
      </c>
      <c r="G98" s="516"/>
      <c r="H98" s="296">
        <v>14700000</v>
      </c>
      <c r="I98" s="297"/>
      <c r="K98" s="41"/>
    </row>
    <row r="99" spans="1:12" ht="17.100000000000001" customHeight="1">
      <c r="A99" s="120">
        <v>5</v>
      </c>
      <c r="B99" s="72" t="s">
        <v>240</v>
      </c>
      <c r="C99" s="356" t="s">
        <v>13</v>
      </c>
      <c r="D99" s="356"/>
      <c r="E99" s="356"/>
      <c r="F99" s="306" t="s">
        <v>72</v>
      </c>
      <c r="G99" s="307"/>
      <c r="H99" s="296">
        <v>558800</v>
      </c>
      <c r="I99" s="297"/>
      <c r="K99" s="41"/>
    </row>
    <row r="100" spans="1:12" ht="17.100000000000001" customHeight="1">
      <c r="A100" s="120">
        <v>6</v>
      </c>
      <c r="B100" s="72" t="s">
        <v>237</v>
      </c>
      <c r="C100" s="356" t="s">
        <v>13</v>
      </c>
      <c r="D100" s="356"/>
      <c r="E100" s="356"/>
      <c r="F100" s="306" t="s">
        <v>72</v>
      </c>
      <c r="G100" s="307"/>
      <c r="H100" s="296">
        <v>750000</v>
      </c>
      <c r="I100" s="297"/>
      <c r="K100" s="41"/>
    </row>
    <row r="101" spans="1:12" ht="17.100000000000001" customHeight="1">
      <c r="A101" s="120">
        <v>7</v>
      </c>
      <c r="B101" s="72" t="s">
        <v>237</v>
      </c>
      <c r="C101" s="299" t="s">
        <v>81</v>
      </c>
      <c r="D101" s="355"/>
      <c r="E101" s="300"/>
      <c r="F101" s="306" t="s">
        <v>72</v>
      </c>
      <c r="G101" s="307"/>
      <c r="H101" s="313">
        <v>1500000</v>
      </c>
      <c r="I101" s="297"/>
      <c r="J101" s="42"/>
      <c r="K101" s="41"/>
    </row>
    <row r="102" spans="1:12" ht="17.100000000000001" customHeight="1">
      <c r="A102" s="120">
        <v>8</v>
      </c>
      <c r="B102" s="72" t="s">
        <v>237</v>
      </c>
      <c r="C102" s="356" t="s">
        <v>13</v>
      </c>
      <c r="D102" s="356"/>
      <c r="E102" s="356"/>
      <c r="F102" s="306" t="s">
        <v>72</v>
      </c>
      <c r="G102" s="307"/>
      <c r="H102" s="313">
        <v>1000000</v>
      </c>
      <c r="I102" s="517"/>
      <c r="J102" s="42"/>
      <c r="K102" s="41"/>
    </row>
    <row r="103" spans="1:12" ht="17.100000000000001" customHeight="1">
      <c r="A103" s="120">
        <v>9</v>
      </c>
      <c r="B103" s="72" t="s">
        <v>237</v>
      </c>
      <c r="C103" s="356" t="s">
        <v>13</v>
      </c>
      <c r="D103" s="356"/>
      <c r="E103" s="356"/>
      <c r="F103" s="306" t="s">
        <v>72</v>
      </c>
      <c r="G103" s="307"/>
      <c r="H103" s="313">
        <v>1000000</v>
      </c>
      <c r="I103" s="517"/>
      <c r="J103" s="42"/>
      <c r="K103" s="41"/>
    </row>
    <row r="104" spans="1:12" ht="17.100000000000001" customHeight="1">
      <c r="A104" s="120">
        <v>10</v>
      </c>
      <c r="B104" s="72" t="s">
        <v>237</v>
      </c>
      <c r="C104" s="356" t="s">
        <v>13</v>
      </c>
      <c r="D104" s="356"/>
      <c r="E104" s="356"/>
      <c r="F104" s="306" t="s">
        <v>72</v>
      </c>
      <c r="G104" s="307"/>
      <c r="H104" s="313">
        <v>1000000</v>
      </c>
      <c r="I104" s="517"/>
      <c r="J104" s="42"/>
      <c r="K104" s="41"/>
    </row>
    <row r="105" spans="1:12" ht="17.100000000000001" customHeight="1">
      <c r="A105" s="120">
        <v>11</v>
      </c>
      <c r="B105" s="72" t="s">
        <v>237</v>
      </c>
      <c r="C105" s="356" t="s">
        <v>13</v>
      </c>
      <c r="D105" s="356"/>
      <c r="E105" s="356"/>
      <c r="F105" s="306" t="s">
        <v>72</v>
      </c>
      <c r="G105" s="307"/>
      <c r="H105" s="313">
        <v>500000</v>
      </c>
      <c r="I105" s="517"/>
      <c r="J105" s="42"/>
      <c r="K105" s="41"/>
    </row>
    <row r="106" spans="1:12" ht="17.100000000000001" customHeight="1">
      <c r="A106" s="120">
        <v>12</v>
      </c>
      <c r="B106" s="72" t="s">
        <v>247</v>
      </c>
      <c r="C106" s="299" t="s">
        <v>81</v>
      </c>
      <c r="D106" s="355"/>
      <c r="E106" s="300"/>
      <c r="F106" s="314" t="s">
        <v>88</v>
      </c>
      <c r="G106" s="315"/>
      <c r="H106" s="313">
        <f>F110/5</f>
        <v>4880000</v>
      </c>
      <c r="I106" s="297"/>
      <c r="J106" s="42"/>
      <c r="K106" s="41"/>
    </row>
    <row r="107" spans="1:12" ht="17.100000000000001" customHeight="1">
      <c r="A107" s="120"/>
      <c r="B107" s="121" t="s">
        <v>10</v>
      </c>
      <c r="C107" s="357" t="s">
        <v>258</v>
      </c>
      <c r="D107" s="358"/>
      <c r="E107" s="359"/>
      <c r="F107" s="47"/>
      <c r="G107" s="47"/>
      <c r="H107" s="312">
        <f>SUM(H95:H106)</f>
        <v>52288800</v>
      </c>
      <c r="I107" s="312"/>
      <c r="K107" s="41"/>
    </row>
    <row r="108" spans="1:12" ht="33" customHeight="1">
      <c r="A108" s="347" t="s">
        <v>90</v>
      </c>
      <c r="B108" s="348"/>
      <c r="C108" s="348"/>
      <c r="D108" s="348"/>
      <c r="E108" s="348"/>
      <c r="F108" s="348"/>
      <c r="G108" s="348"/>
      <c r="H108" s="348"/>
      <c r="I108" s="349"/>
      <c r="J108" s="116"/>
      <c r="K108" s="42"/>
      <c r="L108" s="42"/>
    </row>
    <row r="109" spans="1:12" ht="36.950000000000003" customHeight="1" thickBot="1">
      <c r="A109" s="125" t="s">
        <v>0</v>
      </c>
      <c r="B109" s="113" t="s">
        <v>89</v>
      </c>
      <c r="C109" s="112"/>
      <c r="D109" s="510" t="s">
        <v>3</v>
      </c>
      <c r="E109" s="510"/>
      <c r="F109" s="510" t="s">
        <v>5</v>
      </c>
      <c r="G109" s="510"/>
      <c r="H109" s="511" t="s">
        <v>10</v>
      </c>
      <c r="I109" s="511"/>
      <c r="J109" s="42"/>
      <c r="K109" s="42"/>
    </row>
    <row r="110" spans="1:12" ht="27" customHeight="1">
      <c r="A110" s="95">
        <v>1</v>
      </c>
      <c r="B110" s="110" t="s">
        <v>229</v>
      </c>
      <c r="C110" s="111"/>
      <c r="D110" s="301">
        <f>C73+C57+C48</f>
        <v>72686387</v>
      </c>
      <c r="E110" s="301"/>
      <c r="F110" s="301">
        <f>E57+E48</f>
        <v>24400000</v>
      </c>
      <c r="G110" s="301"/>
      <c r="H110" s="301">
        <f>D110+F110</f>
        <v>97086387</v>
      </c>
      <c r="I110" s="301"/>
      <c r="J110" s="42"/>
      <c r="K110" s="42"/>
    </row>
    <row r="111" spans="1:12" ht="27" customHeight="1">
      <c r="A111" s="69">
        <v>2</v>
      </c>
      <c r="B111" s="122" t="s">
        <v>93</v>
      </c>
      <c r="C111" s="52"/>
      <c r="D111" s="294">
        <v>89016884</v>
      </c>
      <c r="E111" s="294"/>
      <c r="F111" s="294">
        <v>128938490</v>
      </c>
      <c r="G111" s="294"/>
      <c r="H111" s="294">
        <f>D111+F111</f>
        <v>217955374</v>
      </c>
      <c r="I111" s="294"/>
      <c r="J111" s="42"/>
      <c r="K111" s="42"/>
      <c r="L111" s="42"/>
    </row>
    <row r="112" spans="1:12" ht="27" customHeight="1">
      <c r="A112" s="69">
        <v>3</v>
      </c>
      <c r="B112" s="122" t="s">
        <v>97</v>
      </c>
      <c r="C112" s="52"/>
      <c r="D112" s="295">
        <f>SUM(D110:D111)</f>
        <v>161703271</v>
      </c>
      <c r="E112" s="295"/>
      <c r="F112" s="295">
        <f>SUM(F110:F111)</f>
        <v>153338490</v>
      </c>
      <c r="G112" s="295"/>
      <c r="H112" s="295">
        <f>SUM(H110:H111)</f>
        <v>315041761</v>
      </c>
      <c r="I112" s="295"/>
      <c r="J112" s="42"/>
      <c r="K112" s="87"/>
    </row>
    <row r="113" spans="1:13" ht="27" customHeight="1">
      <c r="A113" s="69">
        <v>4</v>
      </c>
      <c r="B113" s="70" t="s">
        <v>228</v>
      </c>
      <c r="C113" s="52"/>
      <c r="D113" s="294">
        <f>H92</f>
        <v>98221298.375</v>
      </c>
      <c r="E113" s="294"/>
      <c r="F113" s="294">
        <f>H107</f>
        <v>52288800</v>
      </c>
      <c r="G113" s="294"/>
      <c r="H113" s="298">
        <f>D113+F113</f>
        <v>150510098.375</v>
      </c>
      <c r="I113" s="298"/>
      <c r="J113" s="42"/>
    </row>
    <row r="114" spans="1:13" ht="27" customHeight="1">
      <c r="A114" s="69">
        <v>5</v>
      </c>
      <c r="B114" s="70" t="s">
        <v>211</v>
      </c>
      <c r="C114" s="52"/>
      <c r="D114" s="295">
        <f>D112-D113</f>
        <v>63481972.625</v>
      </c>
      <c r="E114" s="295"/>
      <c r="F114" s="295">
        <f>F112-F113</f>
        <v>101049690</v>
      </c>
      <c r="G114" s="295"/>
      <c r="H114" s="295">
        <f>H112-H113</f>
        <v>164531662.625</v>
      </c>
      <c r="I114" s="295"/>
      <c r="J114" s="116"/>
      <c r="K114" s="42"/>
    </row>
    <row r="115" spans="1:13" ht="27" customHeight="1">
      <c r="B115" s="101"/>
      <c r="C115" s="101"/>
      <c r="D115" s="101"/>
      <c r="E115" s="101"/>
      <c r="F115" s="102"/>
      <c r="G115" s="101"/>
      <c r="H115" s="101"/>
      <c r="I115" s="101"/>
      <c r="J115" s="42"/>
      <c r="K115" s="38"/>
      <c r="L115" s="38"/>
      <c r="M115" s="42"/>
    </row>
    <row r="116" spans="1:13" ht="15.75">
      <c r="B116" s="103"/>
      <c r="C116" s="103"/>
      <c r="D116" s="362" t="s">
        <v>246</v>
      </c>
      <c r="E116" s="362"/>
      <c r="F116" s="362"/>
      <c r="G116" s="362"/>
      <c r="H116" s="362"/>
      <c r="I116" s="362"/>
      <c r="L116" s="38"/>
      <c r="M116" s="42"/>
    </row>
    <row r="117" spans="1:13" ht="15.75">
      <c r="B117" s="104" t="s">
        <v>85</v>
      </c>
      <c r="C117" s="124"/>
      <c r="D117" s="101"/>
      <c r="E117" s="101"/>
      <c r="F117" s="101"/>
      <c r="G117" s="124"/>
      <c r="H117" s="124"/>
      <c r="I117" s="124"/>
      <c r="K117" s="39"/>
      <c r="L117" s="38"/>
      <c r="M117" s="42"/>
    </row>
    <row r="118" spans="1:13" ht="15.75">
      <c r="B118" s="124" t="s">
        <v>84</v>
      </c>
      <c r="C118" s="101"/>
      <c r="D118" s="101"/>
      <c r="E118" s="101"/>
      <c r="F118" s="124"/>
      <c r="G118" s="124" t="s">
        <v>82</v>
      </c>
      <c r="H118" s="124"/>
      <c r="I118" s="105"/>
      <c r="J118" s="40"/>
      <c r="K118" s="39"/>
    </row>
    <row r="119" spans="1:13" ht="15.75">
      <c r="B119" s="101"/>
      <c r="C119" s="101"/>
      <c r="D119" s="101"/>
      <c r="E119" s="101"/>
      <c r="F119" s="101"/>
      <c r="G119" s="101"/>
      <c r="H119" s="101"/>
      <c r="I119" s="106"/>
      <c r="J119" s="40"/>
      <c r="K119" s="39"/>
    </row>
    <row r="120" spans="1:13" ht="15.75">
      <c r="B120" s="101"/>
      <c r="C120" s="106"/>
      <c r="D120" s="101"/>
      <c r="E120" s="101"/>
      <c r="F120" s="101"/>
      <c r="G120" s="101"/>
      <c r="H120" s="106"/>
      <c r="I120" s="101"/>
      <c r="J120" s="40"/>
    </row>
    <row r="121" spans="1:13" ht="15.75">
      <c r="B121" s="106"/>
      <c r="C121" s="107"/>
      <c r="D121" s="101"/>
      <c r="E121" s="101"/>
      <c r="F121" s="106"/>
      <c r="G121" s="101"/>
      <c r="H121" s="101"/>
      <c r="I121" s="107"/>
      <c r="K121" s="116">
        <f>K119-K114</f>
        <v>0</v>
      </c>
    </row>
    <row r="122" spans="1:13" ht="15.75">
      <c r="B122" s="107" t="s">
        <v>58</v>
      </c>
      <c r="C122" s="101"/>
      <c r="D122" s="101"/>
      <c r="E122" s="101"/>
      <c r="F122" s="107"/>
      <c r="G122" s="107" t="s">
        <v>83</v>
      </c>
      <c r="H122" s="107"/>
      <c r="I122" s="101"/>
    </row>
  </sheetData>
  <mergeCells count="142">
    <mergeCell ref="D114:E114"/>
    <mergeCell ref="F114:G114"/>
    <mergeCell ref="H114:I114"/>
    <mergeCell ref="D116:I116"/>
    <mergeCell ref="D112:E112"/>
    <mergeCell ref="F112:G112"/>
    <mergeCell ref="H112:I112"/>
    <mergeCell ref="D113:E113"/>
    <mergeCell ref="F113:G113"/>
    <mergeCell ref="H113:I113"/>
    <mergeCell ref="D110:E110"/>
    <mergeCell ref="F110:G110"/>
    <mergeCell ref="H110:I110"/>
    <mergeCell ref="D111:E111"/>
    <mergeCell ref="F111:G111"/>
    <mergeCell ref="H111:I111"/>
    <mergeCell ref="C107:E107"/>
    <mergeCell ref="H107:I107"/>
    <mergeCell ref="A108:I108"/>
    <mergeCell ref="D109:E109"/>
    <mergeCell ref="F109:G109"/>
    <mergeCell ref="H109:I109"/>
    <mergeCell ref="C101:E101"/>
    <mergeCell ref="F101:G101"/>
    <mergeCell ref="H101:I101"/>
    <mergeCell ref="C106:E106"/>
    <mergeCell ref="F106:G106"/>
    <mergeCell ref="H106:I106"/>
    <mergeCell ref="C99:E99"/>
    <mergeCell ref="F99:G99"/>
    <mergeCell ref="H99:I99"/>
    <mergeCell ref="C100:E100"/>
    <mergeCell ref="F100:G100"/>
    <mergeCell ref="H100:I100"/>
    <mergeCell ref="C102:E102"/>
    <mergeCell ref="C103:E103"/>
    <mergeCell ref="C105:E105"/>
    <mergeCell ref="F102:G102"/>
    <mergeCell ref="F103:G103"/>
    <mergeCell ref="F105:G105"/>
    <mergeCell ref="H102:I102"/>
    <mergeCell ref="H103:I103"/>
    <mergeCell ref="H105:I105"/>
    <mergeCell ref="C104:E104"/>
    <mergeCell ref="F104:G104"/>
    <mergeCell ref="H104:I104"/>
    <mergeCell ref="C97:E97"/>
    <mergeCell ref="F97:G97"/>
    <mergeCell ref="H97:I97"/>
    <mergeCell ref="C98:E98"/>
    <mergeCell ref="F98:G98"/>
    <mergeCell ref="H98:I98"/>
    <mergeCell ref="C95:E95"/>
    <mergeCell ref="F95:G95"/>
    <mergeCell ref="H95:I95"/>
    <mergeCell ref="C96:E96"/>
    <mergeCell ref="F96:G96"/>
    <mergeCell ref="H96:I96"/>
    <mergeCell ref="B92:C92"/>
    <mergeCell ref="D92:E92"/>
    <mergeCell ref="F92:G92"/>
    <mergeCell ref="H92:I92"/>
    <mergeCell ref="C94:E94"/>
    <mergeCell ref="F94:G94"/>
    <mergeCell ref="H94:I94"/>
    <mergeCell ref="D91:E91"/>
    <mergeCell ref="F91:G91"/>
    <mergeCell ref="H91:I91"/>
    <mergeCell ref="D89:E89"/>
    <mergeCell ref="F89:G89"/>
    <mergeCell ref="D88:E88"/>
    <mergeCell ref="F88:G88"/>
    <mergeCell ref="H88:I88"/>
    <mergeCell ref="H89:I89"/>
    <mergeCell ref="F90:G90"/>
    <mergeCell ref="D90:E90"/>
    <mergeCell ref="H90:I90"/>
    <mergeCell ref="D86:E86"/>
    <mergeCell ref="F86:G86"/>
    <mergeCell ref="H86:I86"/>
    <mergeCell ref="D87:E87"/>
    <mergeCell ref="F87:G87"/>
    <mergeCell ref="H87:I87"/>
    <mergeCell ref="D84:E84"/>
    <mergeCell ref="F84:G84"/>
    <mergeCell ref="H84:I84"/>
    <mergeCell ref="D85:E85"/>
    <mergeCell ref="F85:G85"/>
    <mergeCell ref="H85:I85"/>
    <mergeCell ref="D82:E82"/>
    <mergeCell ref="F82:G82"/>
    <mergeCell ref="H82:I82"/>
    <mergeCell ref="D83:E83"/>
    <mergeCell ref="F83:G83"/>
    <mergeCell ref="H83:I83"/>
    <mergeCell ref="D80:E80"/>
    <mergeCell ref="F80:G80"/>
    <mergeCell ref="H80:I80"/>
    <mergeCell ref="D81:E81"/>
    <mergeCell ref="F81:G81"/>
    <mergeCell ref="H81:I81"/>
    <mergeCell ref="D79:E79"/>
    <mergeCell ref="F79:G79"/>
    <mergeCell ref="H79:I79"/>
    <mergeCell ref="A73:B73"/>
    <mergeCell ref="B74:I74"/>
    <mergeCell ref="D76:E76"/>
    <mergeCell ref="F76:G76"/>
    <mergeCell ref="H76:I76"/>
    <mergeCell ref="D77:E77"/>
    <mergeCell ref="F77:G77"/>
    <mergeCell ref="H77:I77"/>
    <mergeCell ref="D78:E78"/>
    <mergeCell ref="F78:G78"/>
    <mergeCell ref="H78:I78"/>
    <mergeCell ref="A57:B57"/>
    <mergeCell ref="A58:I58"/>
    <mergeCell ref="A59:A60"/>
    <mergeCell ref="B59:B60"/>
    <mergeCell ref="C59:F59"/>
    <mergeCell ref="G59:G60"/>
    <mergeCell ref="H59:H60"/>
    <mergeCell ref="I59:I60"/>
    <mergeCell ref="I13:I14"/>
    <mergeCell ref="A48:B48"/>
    <mergeCell ref="A49:I49"/>
    <mergeCell ref="A50:A51"/>
    <mergeCell ref="B50:B51"/>
    <mergeCell ref="C50:F50"/>
    <mergeCell ref="G50:G51"/>
    <mergeCell ref="H50:H51"/>
    <mergeCell ref="I50:I51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</mergeCells>
  <pageMargins left="0.5" right="0.4" top="0.45" bottom="0.45" header="0.3" footer="0.3"/>
  <pageSetup paperSize="9" scale="80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7:M139"/>
  <sheetViews>
    <sheetView topLeftCell="A5" workbookViewId="0">
      <selection activeCell="A8" sqref="A8:I8"/>
    </sheetView>
  </sheetViews>
  <sheetFormatPr defaultColWidth="9.140625" defaultRowHeight="15"/>
  <cols>
    <col min="1" max="1" width="5.7109375" style="36" customWidth="1"/>
    <col min="2" max="2" width="43.42578125" style="36" customWidth="1"/>
    <col min="3" max="3" width="13.140625" style="36" customWidth="1"/>
    <col min="4" max="4" width="6.28515625" style="36" customWidth="1"/>
    <col min="5" max="5" width="12.85546875" style="36" customWidth="1"/>
    <col min="6" max="6" width="6.140625" style="36" customWidth="1"/>
    <col min="7" max="7" width="15.140625" style="36" customWidth="1"/>
    <col min="8" max="9" width="7.28515625" style="36" customWidth="1"/>
    <col min="10" max="10" width="19.42578125" style="36" customWidth="1"/>
    <col min="11" max="11" width="16.5703125" style="36" customWidth="1"/>
    <col min="12" max="12" width="21.140625" style="36" customWidth="1"/>
    <col min="13" max="13" width="15" style="36" customWidth="1"/>
    <col min="14" max="14" width="12.7109375" style="36" customWidth="1"/>
    <col min="15" max="16384" width="9.140625" style="36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558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>
      <c r="A10" s="324" t="s">
        <v>262</v>
      </c>
      <c r="B10" s="325"/>
      <c r="C10" s="325"/>
      <c r="D10" s="325"/>
      <c r="E10" s="325"/>
      <c r="F10" s="325"/>
      <c r="G10" s="325"/>
      <c r="H10" s="325"/>
      <c r="I10" s="326"/>
    </row>
    <row r="11" spans="1:12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31" t="s">
        <v>7</v>
      </c>
      <c r="L13" s="38"/>
    </row>
    <row r="14" spans="1:12" ht="15.75" thickBot="1">
      <c r="A14" s="339"/>
      <c r="B14" s="339"/>
      <c r="C14" s="14" t="s">
        <v>3</v>
      </c>
      <c r="D14" s="9" t="s">
        <v>4</v>
      </c>
      <c r="E14" s="14" t="s">
        <v>5</v>
      </c>
      <c r="F14" s="9" t="s">
        <v>4</v>
      </c>
      <c r="G14" s="337"/>
      <c r="H14" s="337"/>
      <c r="I14" s="332"/>
      <c r="J14" s="41"/>
      <c r="L14" s="38"/>
    </row>
    <row r="15" spans="1:12" ht="15.75" thickTop="1">
      <c r="A15" s="93">
        <v>1</v>
      </c>
      <c r="B15" s="91" t="s">
        <v>86</v>
      </c>
      <c r="C15" s="78">
        <v>155608</v>
      </c>
      <c r="D15" s="78">
        <v>1</v>
      </c>
      <c r="E15" s="78">
        <v>0</v>
      </c>
      <c r="F15" s="78">
        <v>0</v>
      </c>
      <c r="G15" s="78">
        <v>155608</v>
      </c>
      <c r="H15" s="78">
        <v>1</v>
      </c>
      <c r="I15" s="75"/>
      <c r="J15" s="41"/>
      <c r="K15" s="40"/>
    </row>
    <row r="16" spans="1:12">
      <c r="A16" s="127">
        <v>2</v>
      </c>
      <c r="B16" s="92" t="s">
        <v>87</v>
      </c>
      <c r="C16" s="78">
        <v>134413</v>
      </c>
      <c r="D16" s="78">
        <v>1</v>
      </c>
      <c r="E16" s="78">
        <v>0</v>
      </c>
      <c r="F16" s="78">
        <v>0</v>
      </c>
      <c r="G16" s="78">
        <v>134413</v>
      </c>
      <c r="H16" s="78">
        <v>1</v>
      </c>
      <c r="I16" s="79"/>
      <c r="J16" s="41"/>
      <c r="K16" s="41"/>
    </row>
    <row r="17" spans="1:13">
      <c r="A17" s="93">
        <v>3</v>
      </c>
      <c r="B17" s="92" t="s">
        <v>80</v>
      </c>
      <c r="C17" s="78">
        <f>G17-E17</f>
        <v>5205912</v>
      </c>
      <c r="D17" s="78">
        <v>44</v>
      </c>
      <c r="E17" s="78">
        <v>990000</v>
      </c>
      <c r="F17" s="78">
        <v>37</v>
      </c>
      <c r="G17" s="78">
        <v>6195912</v>
      </c>
      <c r="H17" s="78">
        <f>D17+F17</f>
        <v>81</v>
      </c>
      <c r="I17" s="79"/>
    </row>
    <row r="18" spans="1:13">
      <c r="A18" s="127">
        <v>4</v>
      </c>
      <c r="B18" s="92" t="s">
        <v>119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/>
      <c r="J18" s="41"/>
      <c r="K18" s="41"/>
      <c r="M18" s="38"/>
    </row>
    <row r="19" spans="1:13">
      <c r="A19" s="93">
        <v>5</v>
      </c>
      <c r="B19" s="92" t="s">
        <v>120</v>
      </c>
      <c r="C19" s="78">
        <v>2543000</v>
      </c>
      <c r="D19" s="78">
        <v>25</v>
      </c>
      <c r="E19" s="78">
        <v>520000</v>
      </c>
      <c r="F19" s="78">
        <v>21</v>
      </c>
      <c r="G19" s="78">
        <v>3063000</v>
      </c>
      <c r="H19" s="78">
        <f>D19+F19</f>
        <v>46</v>
      </c>
      <c r="I19" s="79"/>
      <c r="J19" s="41"/>
      <c r="K19" s="41"/>
      <c r="L19" s="38"/>
    </row>
    <row r="20" spans="1:13" ht="30">
      <c r="A20" s="127">
        <v>6</v>
      </c>
      <c r="B20" s="92" t="s">
        <v>33</v>
      </c>
      <c r="C20" s="78">
        <f>G20</f>
        <v>1796955</v>
      </c>
      <c r="D20" s="78">
        <v>20</v>
      </c>
      <c r="E20" s="78">
        <v>0</v>
      </c>
      <c r="F20" s="78">
        <v>0</v>
      </c>
      <c r="G20" s="78">
        <v>1796955</v>
      </c>
      <c r="H20" s="78">
        <v>20</v>
      </c>
      <c r="I20" s="128"/>
      <c r="J20" s="41"/>
    </row>
    <row r="21" spans="1:13" ht="30">
      <c r="A21" s="93">
        <v>7</v>
      </c>
      <c r="B21" s="92" t="s">
        <v>34</v>
      </c>
      <c r="C21" s="78">
        <f>G21-E21</f>
        <v>1312235</v>
      </c>
      <c r="D21" s="78">
        <v>12</v>
      </c>
      <c r="E21" s="78">
        <v>450000</v>
      </c>
      <c r="F21" s="78">
        <v>16</v>
      </c>
      <c r="G21" s="78">
        <v>1762235</v>
      </c>
      <c r="H21" s="78">
        <v>28</v>
      </c>
      <c r="I21" s="128"/>
      <c r="J21" s="41"/>
      <c r="K21" s="41"/>
    </row>
    <row r="22" spans="1:13" ht="42.95" customHeight="1">
      <c r="A22" s="127">
        <v>8</v>
      </c>
      <c r="B22" s="64" t="s">
        <v>35</v>
      </c>
      <c r="C22" s="78">
        <v>2290000</v>
      </c>
      <c r="D22" s="78">
        <v>21</v>
      </c>
      <c r="E22" s="78">
        <v>150000</v>
      </c>
      <c r="F22" s="78">
        <v>5</v>
      </c>
      <c r="G22" s="78">
        <f>C22+E22</f>
        <v>2440000</v>
      </c>
      <c r="H22" s="78">
        <f>D22+F22</f>
        <v>26</v>
      </c>
      <c r="I22" s="128"/>
      <c r="J22" s="41"/>
    </row>
    <row r="23" spans="1:13">
      <c r="A23" s="93">
        <v>9</v>
      </c>
      <c r="B23" s="92" t="s">
        <v>36</v>
      </c>
      <c r="C23" s="78">
        <f>G23-E23</f>
        <v>1729165</v>
      </c>
      <c r="D23" s="78">
        <v>17</v>
      </c>
      <c r="E23" s="78">
        <v>70000</v>
      </c>
      <c r="F23" s="78">
        <v>3</v>
      </c>
      <c r="G23" s="78">
        <v>1799165</v>
      </c>
      <c r="H23" s="78">
        <v>20</v>
      </c>
      <c r="I23" s="128"/>
      <c r="J23" s="41">
        <f>G24-E24</f>
        <v>1403547</v>
      </c>
      <c r="M23" s="38"/>
    </row>
    <row r="24" spans="1:13">
      <c r="A24" s="127">
        <v>10</v>
      </c>
      <c r="B24" s="92" t="s">
        <v>37</v>
      </c>
      <c r="C24" s="78">
        <f>G24-E24</f>
        <v>1403547</v>
      </c>
      <c r="D24" s="78">
        <v>12</v>
      </c>
      <c r="E24" s="78">
        <v>120000</v>
      </c>
      <c r="F24" s="78">
        <v>6</v>
      </c>
      <c r="G24" s="78">
        <v>1523547</v>
      </c>
      <c r="H24" s="78">
        <f>D24+F24</f>
        <v>18</v>
      </c>
      <c r="I24" s="94"/>
      <c r="J24" s="41"/>
    </row>
    <row r="25" spans="1:13">
      <c r="A25" s="93">
        <v>11</v>
      </c>
      <c r="B25" s="79" t="s">
        <v>38</v>
      </c>
      <c r="C25" s="78">
        <f>G25-E25</f>
        <v>1586970</v>
      </c>
      <c r="D25" s="78">
        <v>13</v>
      </c>
      <c r="E25" s="78">
        <v>390000</v>
      </c>
      <c r="F25" s="78">
        <v>13</v>
      </c>
      <c r="G25" s="78">
        <v>1976970</v>
      </c>
      <c r="H25" s="78">
        <f>D25+F25</f>
        <v>26</v>
      </c>
      <c r="I25" s="128"/>
      <c r="J25" s="41"/>
      <c r="K25" s="41"/>
    </row>
    <row r="26" spans="1:13">
      <c r="A26" s="127">
        <v>12</v>
      </c>
      <c r="B26" s="79" t="s">
        <v>222</v>
      </c>
      <c r="C26" s="78">
        <f>G26</f>
        <v>1876750</v>
      </c>
      <c r="D26" s="78">
        <v>16</v>
      </c>
      <c r="E26" s="78">
        <v>0</v>
      </c>
      <c r="F26" s="78">
        <v>0</v>
      </c>
      <c r="G26" s="78">
        <v>1876750</v>
      </c>
      <c r="H26" s="78">
        <v>16</v>
      </c>
      <c r="I26" s="128"/>
      <c r="M26" s="38"/>
    </row>
    <row r="27" spans="1:13" ht="30">
      <c r="A27" s="93">
        <v>13</v>
      </c>
      <c r="B27" s="92" t="s">
        <v>40</v>
      </c>
      <c r="C27" s="78">
        <f>G27-E27</f>
        <v>2542000</v>
      </c>
      <c r="D27" s="78">
        <v>24</v>
      </c>
      <c r="E27" s="78">
        <v>270000</v>
      </c>
      <c r="F27" s="78">
        <v>10</v>
      </c>
      <c r="G27" s="78">
        <v>2812000</v>
      </c>
      <c r="H27" s="78">
        <f>D27+F27</f>
        <v>34</v>
      </c>
      <c r="I27" s="128"/>
      <c r="J27" s="41"/>
      <c r="K27" s="38"/>
    </row>
    <row r="28" spans="1:13">
      <c r="A28" s="127">
        <v>14</v>
      </c>
      <c r="B28" s="92" t="s">
        <v>41</v>
      </c>
      <c r="C28" s="78">
        <v>0</v>
      </c>
      <c r="D28" s="78">
        <v>0</v>
      </c>
      <c r="E28" s="78">
        <v>530000</v>
      </c>
      <c r="F28" s="78">
        <v>15</v>
      </c>
      <c r="G28" s="78">
        <v>530000</v>
      </c>
      <c r="H28" s="78">
        <v>15</v>
      </c>
      <c r="I28" s="94"/>
      <c r="K28" s="38"/>
    </row>
    <row r="29" spans="1:13" ht="30">
      <c r="A29" s="93">
        <v>15</v>
      </c>
      <c r="B29" s="92" t="s">
        <v>42</v>
      </c>
      <c r="C29" s="78">
        <f>G29-E29</f>
        <v>1333384</v>
      </c>
      <c r="D29" s="78">
        <v>12</v>
      </c>
      <c r="E29" s="78">
        <v>350000</v>
      </c>
      <c r="F29" s="78">
        <v>12</v>
      </c>
      <c r="G29" s="78">
        <v>1683384</v>
      </c>
      <c r="H29" s="78">
        <f>D29+F29</f>
        <v>24</v>
      </c>
      <c r="I29" s="128"/>
      <c r="J29" s="41"/>
      <c r="K29" s="38"/>
    </row>
    <row r="30" spans="1:13">
      <c r="A30" s="127">
        <v>16</v>
      </c>
      <c r="B30" s="92" t="s">
        <v>43</v>
      </c>
      <c r="C30" s="78">
        <f>G30-E30</f>
        <v>3455550</v>
      </c>
      <c r="D30" s="78">
        <v>32</v>
      </c>
      <c r="E30" s="78">
        <v>720000</v>
      </c>
      <c r="F30" s="78">
        <v>26</v>
      </c>
      <c r="G30" s="78">
        <v>4175550</v>
      </c>
      <c r="H30" s="78">
        <f>D30+F30</f>
        <v>58</v>
      </c>
      <c r="I30" s="128"/>
      <c r="J30" s="41"/>
      <c r="K30" s="41"/>
    </row>
    <row r="31" spans="1:13">
      <c r="A31" s="93">
        <v>17</v>
      </c>
      <c r="B31" s="79" t="s">
        <v>57</v>
      </c>
      <c r="C31" s="78">
        <v>0</v>
      </c>
      <c r="D31" s="78">
        <v>0</v>
      </c>
      <c r="E31" s="78">
        <f>G31</f>
        <v>680000</v>
      </c>
      <c r="F31" s="78">
        <v>23</v>
      </c>
      <c r="G31" s="78">
        <v>680000</v>
      </c>
      <c r="H31" s="78">
        <v>23</v>
      </c>
      <c r="I31" s="128"/>
      <c r="K31" s="41"/>
    </row>
    <row r="32" spans="1:13">
      <c r="A32" s="127">
        <v>18</v>
      </c>
      <c r="B32" s="79" t="s">
        <v>44</v>
      </c>
      <c r="C32" s="78">
        <v>614000</v>
      </c>
      <c r="D32" s="78">
        <v>6</v>
      </c>
      <c r="E32" s="78">
        <v>65000</v>
      </c>
      <c r="F32" s="78">
        <v>3</v>
      </c>
      <c r="G32" s="78">
        <v>679000</v>
      </c>
      <c r="H32" s="78">
        <v>9</v>
      </c>
      <c r="I32" s="128"/>
      <c r="J32" s="41"/>
    </row>
    <row r="33" spans="1:13">
      <c r="A33" s="93">
        <v>19</v>
      </c>
      <c r="B33" s="79" t="s">
        <v>32</v>
      </c>
      <c r="C33" s="78">
        <f>G33-E33</f>
        <v>1635000</v>
      </c>
      <c r="D33" s="78">
        <v>15</v>
      </c>
      <c r="E33" s="78">
        <v>1930000</v>
      </c>
      <c r="F33" s="78">
        <v>79</v>
      </c>
      <c r="G33" s="78">
        <v>3565000</v>
      </c>
      <c r="H33" s="78">
        <f>D33+F33</f>
        <v>94</v>
      </c>
      <c r="I33" s="128"/>
      <c r="J33" s="41"/>
      <c r="K33" s="38"/>
      <c r="L33" s="38"/>
    </row>
    <row r="34" spans="1:13">
      <c r="A34" s="127">
        <v>20</v>
      </c>
      <c r="B34" s="79" t="s">
        <v>45</v>
      </c>
      <c r="C34" s="78">
        <f>G34-E34</f>
        <v>19570000</v>
      </c>
      <c r="D34" s="78">
        <v>178</v>
      </c>
      <c r="E34" s="78">
        <v>0</v>
      </c>
      <c r="F34" s="78">
        <v>0</v>
      </c>
      <c r="G34" s="78">
        <v>19570000</v>
      </c>
      <c r="H34" s="78">
        <f>D34</f>
        <v>178</v>
      </c>
      <c r="I34" s="128"/>
      <c r="J34" s="41"/>
    </row>
    <row r="35" spans="1:13">
      <c r="A35" s="93">
        <v>21</v>
      </c>
      <c r="B35" s="79" t="s">
        <v>46</v>
      </c>
      <c r="C35" s="78">
        <f>G35</f>
        <v>1046000</v>
      </c>
      <c r="D35" s="78">
        <v>9</v>
      </c>
      <c r="E35" s="78">
        <v>0</v>
      </c>
      <c r="F35" s="78">
        <v>0</v>
      </c>
      <c r="G35" s="78">
        <v>1046000</v>
      </c>
      <c r="H35" s="78">
        <v>9</v>
      </c>
      <c r="I35" s="54"/>
      <c r="J35" s="41"/>
      <c r="M35" s="39"/>
    </row>
    <row r="36" spans="1:13" ht="30">
      <c r="A36" s="127">
        <v>22</v>
      </c>
      <c r="B36" s="92" t="s">
        <v>47</v>
      </c>
      <c r="C36" s="78">
        <f>G36</f>
        <v>1262654</v>
      </c>
      <c r="D36" s="78">
        <v>11</v>
      </c>
      <c r="E36" s="78">
        <v>0</v>
      </c>
      <c r="F36" s="78">
        <v>0</v>
      </c>
      <c r="G36" s="78">
        <v>1262654</v>
      </c>
      <c r="H36" s="78">
        <v>11</v>
      </c>
      <c r="I36" s="128"/>
    </row>
    <row r="37" spans="1:13" ht="30">
      <c r="A37" s="93">
        <v>23</v>
      </c>
      <c r="B37" s="92" t="s">
        <v>48</v>
      </c>
      <c r="C37" s="78">
        <f>G37-E37</f>
        <v>889000</v>
      </c>
      <c r="D37" s="78">
        <v>8</v>
      </c>
      <c r="E37" s="78">
        <v>110000</v>
      </c>
      <c r="F37" s="78">
        <v>3</v>
      </c>
      <c r="G37" s="78">
        <v>999000</v>
      </c>
      <c r="H37" s="78">
        <v>11</v>
      </c>
      <c r="I37" s="128"/>
      <c r="J37" s="41"/>
    </row>
    <row r="38" spans="1:13">
      <c r="A38" s="127">
        <v>24</v>
      </c>
      <c r="B38" s="92" t="s">
        <v>49</v>
      </c>
      <c r="C38" s="78">
        <f>G38-E38</f>
        <v>1610000</v>
      </c>
      <c r="D38" s="78">
        <v>13</v>
      </c>
      <c r="E38" s="78">
        <v>50000</v>
      </c>
      <c r="F38" s="78">
        <v>1</v>
      </c>
      <c r="G38" s="78">
        <v>1660000</v>
      </c>
      <c r="H38" s="78">
        <v>14</v>
      </c>
      <c r="I38" s="128"/>
      <c r="J38" s="41"/>
      <c r="K38" s="41"/>
    </row>
    <row r="39" spans="1:13">
      <c r="A39" s="93">
        <v>25</v>
      </c>
      <c r="B39" s="92" t="s">
        <v>50</v>
      </c>
      <c r="C39" s="78">
        <f>G39-E39</f>
        <v>1653822</v>
      </c>
      <c r="D39" s="78">
        <v>11</v>
      </c>
      <c r="E39" s="78">
        <v>90000</v>
      </c>
      <c r="F39" s="78">
        <v>4</v>
      </c>
      <c r="G39" s="78">
        <v>1743822</v>
      </c>
      <c r="H39" s="78">
        <v>15</v>
      </c>
      <c r="I39" s="94"/>
      <c r="J39" s="41"/>
      <c r="L39" s="38"/>
    </row>
    <row r="40" spans="1:13" ht="17.100000000000001" customHeight="1">
      <c r="A40" s="127">
        <v>26</v>
      </c>
      <c r="B40" s="79" t="s">
        <v>53</v>
      </c>
      <c r="C40" s="78">
        <v>0</v>
      </c>
      <c r="D40" s="78">
        <v>0</v>
      </c>
      <c r="E40" s="78">
        <f>G40</f>
        <v>1240000</v>
      </c>
      <c r="F40" s="78">
        <v>20</v>
      </c>
      <c r="G40" s="78">
        <v>1240000</v>
      </c>
      <c r="H40" s="78">
        <v>20</v>
      </c>
      <c r="I40" s="108" t="s">
        <v>263</v>
      </c>
      <c r="K40" s="41"/>
      <c r="M40" s="38"/>
    </row>
    <row r="41" spans="1:13">
      <c r="A41" s="93">
        <v>27</v>
      </c>
      <c r="B41" s="92" t="s">
        <v>55</v>
      </c>
      <c r="C41" s="78">
        <f>G41</f>
        <v>2653000</v>
      </c>
      <c r="D41" s="78"/>
      <c r="E41" s="78">
        <v>0</v>
      </c>
      <c r="F41" s="78">
        <v>0</v>
      </c>
      <c r="G41" s="78">
        <v>2653000</v>
      </c>
      <c r="H41" s="78"/>
      <c r="I41" s="94"/>
      <c r="K41" s="41"/>
    </row>
    <row r="42" spans="1:13">
      <c r="A42" s="127">
        <v>28</v>
      </c>
      <c r="B42" s="79" t="s">
        <v>52</v>
      </c>
      <c r="C42" s="78">
        <v>950000</v>
      </c>
      <c r="D42" s="78">
        <v>9</v>
      </c>
      <c r="E42" s="78">
        <v>0</v>
      </c>
      <c r="F42" s="78">
        <v>0</v>
      </c>
      <c r="G42" s="78">
        <v>950000</v>
      </c>
      <c r="H42" s="78">
        <v>9</v>
      </c>
      <c r="I42" s="128"/>
      <c r="M42" s="40"/>
    </row>
    <row r="43" spans="1:13">
      <c r="A43" s="93">
        <v>29</v>
      </c>
      <c r="B43" s="92" t="s">
        <v>51</v>
      </c>
      <c r="C43" s="78">
        <f>G43</f>
        <v>16539000</v>
      </c>
      <c r="D43" s="78">
        <v>78</v>
      </c>
      <c r="E43" s="78">
        <v>0</v>
      </c>
      <c r="F43" s="78">
        <v>0</v>
      </c>
      <c r="G43" s="78">
        <v>16539000</v>
      </c>
      <c r="H43" s="78">
        <v>78</v>
      </c>
      <c r="I43" s="66" t="s">
        <v>266</v>
      </c>
      <c r="K43" s="41"/>
      <c r="M43" s="40"/>
    </row>
    <row r="44" spans="1:13">
      <c r="A44" s="127">
        <v>30</v>
      </c>
      <c r="B44" s="92" t="s">
        <v>54</v>
      </c>
      <c r="C44" s="78">
        <v>148053</v>
      </c>
      <c r="D44" s="78">
        <v>1</v>
      </c>
      <c r="E44" s="78">
        <f>G44-C44</f>
        <v>15953000</v>
      </c>
      <c r="F44" s="78">
        <v>616</v>
      </c>
      <c r="G44" s="78">
        <v>16101053</v>
      </c>
      <c r="H44" s="78">
        <f>D44+F44</f>
        <v>617</v>
      </c>
      <c r="I44" s="128"/>
      <c r="J44" s="41"/>
      <c r="K44" s="41"/>
      <c r="L44" s="41"/>
      <c r="M44" s="41"/>
    </row>
    <row r="45" spans="1:13">
      <c r="A45" s="93">
        <v>31</v>
      </c>
      <c r="B45" s="79" t="s">
        <v>56</v>
      </c>
      <c r="C45" s="78">
        <v>346000</v>
      </c>
      <c r="D45" s="78">
        <v>1</v>
      </c>
      <c r="E45" s="78">
        <f>G45-C45</f>
        <v>680000</v>
      </c>
      <c r="F45" s="78">
        <v>12</v>
      </c>
      <c r="G45" s="78">
        <v>1026000</v>
      </c>
      <c r="H45" s="78">
        <f>D45+F45</f>
        <v>13</v>
      </c>
      <c r="I45" s="109" t="s">
        <v>263</v>
      </c>
      <c r="J45" s="41"/>
      <c r="M45" s="40"/>
    </row>
    <row r="46" spans="1:13">
      <c r="A46" s="127">
        <v>32</v>
      </c>
      <c r="B46" s="79" t="s">
        <v>31</v>
      </c>
      <c r="C46" s="78"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78"/>
      <c r="J46" s="41"/>
      <c r="L46" s="38"/>
      <c r="M46" s="41"/>
    </row>
    <row r="47" spans="1:13">
      <c r="A47" s="93">
        <v>33</v>
      </c>
      <c r="B47" s="79" t="s">
        <v>208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/>
      <c r="I47" s="78"/>
      <c r="J47" s="41"/>
      <c r="L47" s="38"/>
      <c r="M47" s="41"/>
    </row>
    <row r="48" spans="1:13">
      <c r="A48" s="486" t="s">
        <v>11</v>
      </c>
      <c r="B48" s="487"/>
      <c r="C48" s="81">
        <f t="shared" ref="C48:H48" si="0">SUM(C15:C47)</f>
        <v>77162018</v>
      </c>
      <c r="D48" s="81">
        <f t="shared" si="0"/>
        <v>598</v>
      </c>
      <c r="E48" s="81">
        <f t="shared" si="0"/>
        <v>25358000</v>
      </c>
      <c r="F48" s="81">
        <f t="shared" si="0"/>
        <v>925</v>
      </c>
      <c r="G48" s="81">
        <f t="shared" si="0"/>
        <v>102520018</v>
      </c>
      <c r="H48" s="81">
        <f t="shared" si="0"/>
        <v>1523</v>
      </c>
      <c r="I48" s="95"/>
      <c r="J48" s="41"/>
      <c r="K48" s="41"/>
      <c r="L48" s="38"/>
    </row>
    <row r="49" spans="1:13" ht="23.1" customHeight="1">
      <c r="A49" s="324" t="s">
        <v>29</v>
      </c>
      <c r="B49" s="325"/>
      <c r="C49" s="325"/>
      <c r="D49" s="325"/>
      <c r="E49" s="325"/>
      <c r="F49" s="325"/>
      <c r="G49" s="325"/>
      <c r="H49" s="325"/>
      <c r="I49" s="326"/>
      <c r="J49" s="41"/>
      <c r="K49" s="41"/>
      <c r="L49" s="38"/>
    </row>
    <row r="50" spans="1:13">
      <c r="A50" s="331" t="s">
        <v>0</v>
      </c>
      <c r="B50" s="331" t="s">
        <v>1</v>
      </c>
      <c r="C50" s="333" t="s">
        <v>2</v>
      </c>
      <c r="D50" s="334"/>
      <c r="E50" s="334"/>
      <c r="F50" s="335"/>
      <c r="G50" s="336" t="s">
        <v>196</v>
      </c>
      <c r="H50" s="336" t="s">
        <v>8</v>
      </c>
      <c r="I50" s="331" t="s">
        <v>7</v>
      </c>
      <c r="J50" s="41"/>
      <c r="K50" s="41"/>
      <c r="L50" s="42"/>
      <c r="M50" s="40"/>
    </row>
    <row r="51" spans="1:13" ht="15.75" thickBot="1">
      <c r="A51" s="332"/>
      <c r="B51" s="332"/>
      <c r="C51" s="14" t="s">
        <v>3</v>
      </c>
      <c r="D51" s="56" t="s">
        <v>4</v>
      </c>
      <c r="E51" s="14" t="s">
        <v>5</v>
      </c>
      <c r="F51" s="56" t="s">
        <v>4</v>
      </c>
      <c r="G51" s="337"/>
      <c r="H51" s="337"/>
      <c r="I51" s="332"/>
      <c r="J51" s="41"/>
      <c r="K51" s="41"/>
      <c r="M51" s="40"/>
    </row>
    <row r="52" spans="1:13" ht="15.75" thickTop="1">
      <c r="A52" s="76">
        <v>1</v>
      </c>
      <c r="B52" s="2" t="s">
        <v>15</v>
      </c>
      <c r="C52" s="78">
        <v>0</v>
      </c>
      <c r="D52" s="78">
        <v>0</v>
      </c>
      <c r="E52" s="78">
        <f>G52</f>
        <v>280000</v>
      </c>
      <c r="F52" s="78">
        <v>14</v>
      </c>
      <c r="G52" s="78">
        <v>280000</v>
      </c>
      <c r="H52" s="78">
        <f>F52</f>
        <v>14</v>
      </c>
      <c r="I52" s="75"/>
      <c r="J52" s="41"/>
      <c r="K52" s="41"/>
      <c r="M52" s="41"/>
    </row>
    <row r="53" spans="1:13">
      <c r="A53" s="128">
        <v>2</v>
      </c>
      <c r="B53" s="2" t="s">
        <v>16</v>
      </c>
      <c r="C53" s="78">
        <f>G53</f>
        <v>1291125</v>
      </c>
      <c r="D53" s="78">
        <v>0</v>
      </c>
      <c r="E53" s="78">
        <v>0</v>
      </c>
      <c r="F53" s="78">
        <v>0</v>
      </c>
      <c r="G53" s="78">
        <v>1291125</v>
      </c>
      <c r="H53" s="78">
        <v>0</v>
      </c>
      <c r="I53" s="78">
        <v>0</v>
      </c>
      <c r="L53" s="41"/>
    </row>
    <row r="54" spans="1:13">
      <c r="A54" s="128">
        <v>3</v>
      </c>
      <c r="B54" s="2" t="s">
        <v>17</v>
      </c>
      <c r="C54" s="98">
        <f>G54</f>
        <v>1695000</v>
      </c>
      <c r="D54" s="98">
        <v>14</v>
      </c>
      <c r="E54" s="98">
        <v>0</v>
      </c>
      <c r="F54" s="98">
        <v>0</v>
      </c>
      <c r="G54" s="98">
        <v>1695000</v>
      </c>
      <c r="H54" s="99">
        <v>14</v>
      </c>
      <c r="I54" s="79"/>
    </row>
    <row r="55" spans="1:13">
      <c r="A55" s="128">
        <v>4</v>
      </c>
      <c r="B55" s="2" t="s">
        <v>18</v>
      </c>
      <c r="C55" s="98">
        <v>471000</v>
      </c>
      <c r="D55" s="98">
        <v>6</v>
      </c>
      <c r="E55" s="98">
        <v>329000</v>
      </c>
      <c r="F55" s="98">
        <v>13</v>
      </c>
      <c r="G55" s="98">
        <f>C55+E55</f>
        <v>800000</v>
      </c>
      <c r="H55" s="98">
        <f>D55+F55</f>
        <v>19</v>
      </c>
      <c r="I55" s="79"/>
      <c r="J55" s="41"/>
      <c r="L55" s="43"/>
    </row>
    <row r="56" spans="1:13">
      <c r="A56" s="128">
        <v>5</v>
      </c>
      <c r="B56" s="2" t="s">
        <v>26</v>
      </c>
      <c r="C56" s="78">
        <f>G56</f>
        <v>1080020</v>
      </c>
      <c r="D56" s="78">
        <v>0</v>
      </c>
      <c r="E56" s="78">
        <v>0</v>
      </c>
      <c r="F56" s="78">
        <v>0</v>
      </c>
      <c r="G56" s="78">
        <v>1080020</v>
      </c>
      <c r="H56" s="78">
        <v>0</v>
      </c>
      <c r="I56" s="78">
        <v>0</v>
      </c>
      <c r="J56" s="41"/>
      <c r="K56" s="41"/>
    </row>
    <row r="57" spans="1:13">
      <c r="A57" s="357" t="s">
        <v>10</v>
      </c>
      <c r="B57" s="359"/>
      <c r="C57" s="81">
        <f t="shared" ref="C57:H57" si="1">SUM(C52:C56)</f>
        <v>4537145</v>
      </c>
      <c r="D57" s="81">
        <f t="shared" si="1"/>
        <v>20</v>
      </c>
      <c r="E57" s="81">
        <f t="shared" si="1"/>
        <v>609000</v>
      </c>
      <c r="F57" s="81">
        <f t="shared" si="1"/>
        <v>27</v>
      </c>
      <c r="G57" s="81">
        <f t="shared" si="1"/>
        <v>5146145</v>
      </c>
      <c r="H57" s="100">
        <f t="shared" si="1"/>
        <v>47</v>
      </c>
      <c r="I57" s="79"/>
      <c r="J57" s="41"/>
    </row>
    <row r="58" spans="1:13" ht="24.95" customHeight="1">
      <c r="A58" s="324" t="s">
        <v>30</v>
      </c>
      <c r="B58" s="325"/>
      <c r="C58" s="325"/>
      <c r="D58" s="325"/>
      <c r="E58" s="325"/>
      <c r="F58" s="325"/>
      <c r="G58" s="325"/>
      <c r="H58" s="325"/>
      <c r="I58" s="326"/>
      <c r="J58" s="41"/>
      <c r="K58" s="41"/>
    </row>
    <row r="59" spans="1:13">
      <c r="A59" s="490" t="s">
        <v>0</v>
      </c>
      <c r="B59" s="490" t="s">
        <v>9</v>
      </c>
      <c r="C59" s="492" t="s">
        <v>2</v>
      </c>
      <c r="D59" s="493"/>
      <c r="E59" s="493"/>
      <c r="F59" s="494"/>
      <c r="G59" s="483" t="s">
        <v>12</v>
      </c>
      <c r="H59" s="336" t="s">
        <v>8</v>
      </c>
      <c r="I59" s="483" t="s">
        <v>14</v>
      </c>
      <c r="K59" s="41"/>
    </row>
    <row r="60" spans="1:13" ht="15.75" thickBot="1">
      <c r="A60" s="491"/>
      <c r="B60" s="491"/>
      <c r="C60" s="88" t="s">
        <v>3</v>
      </c>
      <c r="D60" s="56" t="s">
        <v>4</v>
      </c>
      <c r="E60" s="88" t="s">
        <v>5</v>
      </c>
      <c r="F60" s="56" t="s">
        <v>4</v>
      </c>
      <c r="G60" s="495"/>
      <c r="H60" s="337"/>
      <c r="I60" s="495"/>
      <c r="J60" s="41"/>
    </row>
    <row r="61" spans="1:13" ht="20.100000000000001" customHeight="1" thickTop="1">
      <c r="A61" s="76">
        <v>1</v>
      </c>
      <c r="B61" s="2" t="s">
        <v>131</v>
      </c>
      <c r="C61" s="68">
        <v>200000</v>
      </c>
      <c r="D61" s="77">
        <v>1</v>
      </c>
      <c r="E61" s="78">
        <v>0</v>
      </c>
      <c r="F61" s="78">
        <v>0</v>
      </c>
      <c r="G61" s="68">
        <f>C61</f>
        <v>200000</v>
      </c>
      <c r="H61" s="77">
        <v>1</v>
      </c>
      <c r="I61" s="75"/>
      <c r="K61" s="38"/>
    </row>
    <row r="62" spans="1:13" ht="20.100000000000001" customHeight="1">
      <c r="A62" s="128">
        <v>2</v>
      </c>
      <c r="B62" s="79" t="s">
        <v>130</v>
      </c>
      <c r="C62" s="67">
        <v>200000</v>
      </c>
      <c r="D62" s="77">
        <v>1</v>
      </c>
      <c r="E62" s="78">
        <v>0</v>
      </c>
      <c r="F62" s="78">
        <v>0</v>
      </c>
      <c r="G62" s="134">
        <f>C62</f>
        <v>200000</v>
      </c>
      <c r="H62" s="77">
        <v>1</v>
      </c>
      <c r="I62" s="79"/>
      <c r="K62" s="38"/>
    </row>
    <row r="63" spans="1:13" ht="20.100000000000001" customHeight="1">
      <c r="A63" s="128">
        <v>3</v>
      </c>
      <c r="B63" s="79" t="s">
        <v>297</v>
      </c>
      <c r="C63" s="67">
        <v>3200000</v>
      </c>
      <c r="D63" s="77">
        <v>1</v>
      </c>
      <c r="E63" s="78">
        <v>0</v>
      </c>
      <c r="F63" s="78">
        <v>0</v>
      </c>
      <c r="G63" s="67">
        <f>C63</f>
        <v>3200000</v>
      </c>
      <c r="H63" s="77">
        <v>1</v>
      </c>
      <c r="I63" s="79"/>
      <c r="K63" s="38"/>
    </row>
    <row r="64" spans="1:13" ht="20.100000000000001" customHeight="1">
      <c r="A64" s="128">
        <v>4</v>
      </c>
      <c r="B64" s="79" t="s">
        <v>264</v>
      </c>
      <c r="C64" s="67">
        <v>200000</v>
      </c>
      <c r="D64" s="77">
        <v>1</v>
      </c>
      <c r="E64" s="78">
        <v>0</v>
      </c>
      <c r="F64" s="78">
        <v>0</v>
      </c>
      <c r="G64" s="67">
        <f>C64</f>
        <v>200000</v>
      </c>
      <c r="H64" s="77">
        <v>1</v>
      </c>
      <c r="I64" s="79"/>
      <c r="K64" s="38"/>
    </row>
    <row r="65" spans="1:11" ht="20.100000000000001" customHeight="1">
      <c r="A65" s="128">
        <v>5</v>
      </c>
      <c r="B65" s="79" t="s">
        <v>265</v>
      </c>
      <c r="C65" s="67">
        <v>250000</v>
      </c>
      <c r="D65" s="77">
        <v>1</v>
      </c>
      <c r="E65" s="78">
        <v>0</v>
      </c>
      <c r="F65" s="78">
        <v>0</v>
      </c>
      <c r="G65" s="67">
        <f>C65</f>
        <v>250000</v>
      </c>
      <c r="H65" s="77">
        <v>1</v>
      </c>
      <c r="I65" s="79"/>
      <c r="K65" s="38"/>
    </row>
    <row r="66" spans="1:11" ht="20.100000000000001" customHeight="1">
      <c r="A66" s="128">
        <v>6</v>
      </c>
      <c r="B66" s="79" t="s">
        <v>245</v>
      </c>
      <c r="C66" s="67">
        <v>1150000</v>
      </c>
      <c r="D66" s="77">
        <v>1</v>
      </c>
      <c r="E66" s="78">
        <v>0</v>
      </c>
      <c r="F66" s="78">
        <v>0</v>
      </c>
      <c r="G66" s="67">
        <f t="shared" ref="G66:G73" si="2">C66</f>
        <v>1150000</v>
      </c>
      <c r="H66" s="77">
        <v>1</v>
      </c>
      <c r="I66" s="79"/>
      <c r="K66" s="38"/>
    </row>
    <row r="67" spans="1:11" ht="20.100000000000001" customHeight="1">
      <c r="A67" s="128">
        <v>7</v>
      </c>
      <c r="B67" s="79" t="s">
        <v>259</v>
      </c>
      <c r="C67" s="67">
        <v>300000</v>
      </c>
      <c r="D67" s="77">
        <v>1</v>
      </c>
      <c r="E67" s="78">
        <v>0</v>
      </c>
      <c r="F67" s="78">
        <v>0</v>
      </c>
      <c r="G67" s="67">
        <f t="shared" si="2"/>
        <v>300000</v>
      </c>
      <c r="H67" s="77">
        <v>1</v>
      </c>
      <c r="I67" s="79"/>
      <c r="K67" s="38"/>
    </row>
    <row r="68" spans="1:11" ht="20.100000000000001" customHeight="1">
      <c r="A68" s="128">
        <v>8</v>
      </c>
      <c r="B68" s="79" t="s">
        <v>296</v>
      </c>
      <c r="C68" s="67">
        <v>250000</v>
      </c>
      <c r="D68" s="77">
        <v>1</v>
      </c>
      <c r="E68" s="78">
        <v>0</v>
      </c>
      <c r="F68" s="78">
        <v>0</v>
      </c>
      <c r="G68" s="67">
        <f t="shared" si="2"/>
        <v>250000</v>
      </c>
      <c r="H68" s="77">
        <v>1</v>
      </c>
      <c r="I68" s="79"/>
      <c r="K68" s="38"/>
    </row>
    <row r="69" spans="1:11" ht="20.100000000000001" customHeight="1">
      <c r="A69" s="128">
        <v>9</v>
      </c>
      <c r="B69" s="79" t="s">
        <v>298</v>
      </c>
      <c r="C69" s="67">
        <v>1500000</v>
      </c>
      <c r="D69" s="77">
        <v>1</v>
      </c>
      <c r="E69" s="78">
        <v>0</v>
      </c>
      <c r="F69" s="78">
        <v>0</v>
      </c>
      <c r="G69" s="67">
        <f t="shared" si="2"/>
        <v>1500000</v>
      </c>
      <c r="H69" s="77">
        <v>1</v>
      </c>
      <c r="I69" s="79"/>
      <c r="K69" s="38"/>
    </row>
    <row r="70" spans="1:11" ht="20.100000000000001" customHeight="1">
      <c r="A70" s="128">
        <v>10</v>
      </c>
      <c r="B70" s="79" t="s">
        <v>107</v>
      </c>
      <c r="C70" s="67">
        <v>200000</v>
      </c>
      <c r="D70" s="77">
        <v>1</v>
      </c>
      <c r="E70" s="78">
        <v>0</v>
      </c>
      <c r="F70" s="78">
        <v>0</v>
      </c>
      <c r="G70" s="67">
        <f t="shared" si="2"/>
        <v>200000</v>
      </c>
      <c r="H70" s="77">
        <v>1</v>
      </c>
      <c r="I70" s="79"/>
      <c r="K70" s="38"/>
    </row>
    <row r="71" spans="1:11" ht="20.100000000000001" customHeight="1">
      <c r="A71" s="128">
        <v>11</v>
      </c>
      <c r="B71" s="79" t="s">
        <v>299</v>
      </c>
      <c r="C71" s="67">
        <v>200000</v>
      </c>
      <c r="D71" s="77">
        <v>1</v>
      </c>
      <c r="E71" s="78">
        <v>0</v>
      </c>
      <c r="F71" s="78">
        <v>0</v>
      </c>
      <c r="G71" s="67">
        <f t="shared" si="2"/>
        <v>200000</v>
      </c>
      <c r="H71" s="77">
        <v>1</v>
      </c>
      <c r="I71" s="79"/>
      <c r="K71" s="38"/>
    </row>
    <row r="72" spans="1:11" ht="20.100000000000001" customHeight="1">
      <c r="A72" s="128">
        <v>12</v>
      </c>
      <c r="B72" s="79" t="s">
        <v>300</v>
      </c>
      <c r="C72" s="67">
        <v>100000</v>
      </c>
      <c r="D72" s="77">
        <v>1</v>
      </c>
      <c r="E72" s="78">
        <v>0</v>
      </c>
      <c r="F72" s="78">
        <v>0</v>
      </c>
      <c r="G72" s="67">
        <f t="shared" si="2"/>
        <v>100000</v>
      </c>
      <c r="H72" s="77">
        <v>1</v>
      </c>
      <c r="I72" s="79"/>
      <c r="K72" s="38"/>
    </row>
    <row r="73" spans="1:11" ht="20.100000000000001" customHeight="1">
      <c r="A73" s="128">
        <v>13</v>
      </c>
      <c r="B73" s="79" t="s">
        <v>301</v>
      </c>
      <c r="C73" s="67">
        <v>200000</v>
      </c>
      <c r="D73" s="77">
        <v>1</v>
      </c>
      <c r="E73" s="78">
        <v>0</v>
      </c>
      <c r="F73" s="78">
        <v>0</v>
      </c>
      <c r="G73" s="67">
        <f t="shared" si="2"/>
        <v>200000</v>
      </c>
      <c r="H73" s="77">
        <v>1</v>
      </c>
      <c r="I73" s="79"/>
      <c r="K73" s="38"/>
    </row>
    <row r="74" spans="1:11" ht="20.100000000000001" customHeight="1">
      <c r="A74" s="128">
        <v>14</v>
      </c>
      <c r="B74" s="79" t="s">
        <v>302</v>
      </c>
      <c r="C74" s="67">
        <v>0</v>
      </c>
      <c r="D74" s="67">
        <v>0</v>
      </c>
      <c r="E74" s="78">
        <v>50000</v>
      </c>
      <c r="F74" s="78">
        <v>1</v>
      </c>
      <c r="G74" s="67">
        <f>E74</f>
        <v>50000</v>
      </c>
      <c r="H74" s="77">
        <v>1</v>
      </c>
      <c r="I74" s="79"/>
      <c r="K74" s="38"/>
    </row>
    <row r="75" spans="1:11" ht="20.100000000000001" customHeight="1">
      <c r="A75" s="128">
        <v>15</v>
      </c>
      <c r="B75" s="79" t="s">
        <v>205</v>
      </c>
      <c r="C75" s="67">
        <v>0</v>
      </c>
      <c r="D75" s="67">
        <v>0</v>
      </c>
      <c r="E75" s="78">
        <v>50000</v>
      </c>
      <c r="F75" s="78">
        <v>1</v>
      </c>
      <c r="G75" s="67">
        <f>E75</f>
        <v>50000</v>
      </c>
      <c r="H75" s="77">
        <v>1</v>
      </c>
      <c r="I75" s="79"/>
      <c r="K75" s="38"/>
    </row>
    <row r="76" spans="1:11" ht="20.100000000000001" customHeight="1">
      <c r="A76" s="128">
        <v>16</v>
      </c>
      <c r="B76" s="79" t="s">
        <v>303</v>
      </c>
      <c r="C76" s="67">
        <v>0</v>
      </c>
      <c r="D76" s="67">
        <v>0</v>
      </c>
      <c r="E76" s="78">
        <v>50000</v>
      </c>
      <c r="F76" s="78">
        <v>1</v>
      </c>
      <c r="G76" s="67">
        <f>E76</f>
        <v>50000</v>
      </c>
      <c r="H76" s="77">
        <v>1</v>
      </c>
      <c r="I76" s="79"/>
      <c r="K76" s="38"/>
    </row>
    <row r="77" spans="1:11" ht="20.100000000000001" customHeight="1">
      <c r="A77" s="128">
        <v>17</v>
      </c>
      <c r="B77" s="79" t="s">
        <v>304</v>
      </c>
      <c r="C77" s="67">
        <v>500000</v>
      </c>
      <c r="D77" s="77">
        <v>1</v>
      </c>
      <c r="E77" s="78">
        <v>0</v>
      </c>
      <c r="F77" s="78">
        <v>0</v>
      </c>
      <c r="G77" s="67">
        <f>C77</f>
        <v>500000</v>
      </c>
      <c r="H77" s="77">
        <v>1</v>
      </c>
      <c r="I77" s="79"/>
      <c r="K77" s="38"/>
    </row>
    <row r="78" spans="1:11" ht="20.100000000000001" customHeight="1">
      <c r="A78" s="128">
        <v>18</v>
      </c>
      <c r="B78" s="79" t="s">
        <v>305</v>
      </c>
      <c r="C78" s="67">
        <v>2000000</v>
      </c>
      <c r="D78" s="77">
        <v>1</v>
      </c>
      <c r="E78" s="78">
        <v>0</v>
      </c>
      <c r="F78" s="78">
        <v>0</v>
      </c>
      <c r="G78" s="67">
        <f>C78</f>
        <v>2000000</v>
      </c>
      <c r="H78" s="77">
        <v>1</v>
      </c>
      <c r="I78" s="79"/>
      <c r="J78" s="41">
        <f>C79+E79</f>
        <v>10600000</v>
      </c>
      <c r="K78" s="38"/>
    </row>
    <row r="79" spans="1:11" ht="20.100000000000001" customHeight="1">
      <c r="A79" s="357" t="s">
        <v>11</v>
      </c>
      <c r="B79" s="359"/>
      <c r="C79" s="63">
        <f>SUM(C61:C78)</f>
        <v>10450000</v>
      </c>
      <c r="D79" s="81">
        <f>SUM(D61:D78)</f>
        <v>15</v>
      </c>
      <c r="E79" s="81">
        <f>SUM(E74:E78)</f>
        <v>150000</v>
      </c>
      <c r="F79" s="81">
        <v>3</v>
      </c>
      <c r="G79" s="80">
        <f>SUM(G61:G78)</f>
        <v>10600000</v>
      </c>
      <c r="H79" s="81">
        <f>SUM(H61:H78)</f>
        <v>18</v>
      </c>
      <c r="I79" s="79"/>
      <c r="J79" s="40"/>
      <c r="K79" s="42"/>
    </row>
    <row r="80" spans="1:11" ht="29.1" customHeight="1">
      <c r="A80" s="82" t="s">
        <v>79</v>
      </c>
      <c r="B80" s="347" t="s">
        <v>77</v>
      </c>
      <c r="C80" s="348"/>
      <c r="D80" s="348"/>
      <c r="E80" s="348"/>
      <c r="F80" s="348"/>
      <c r="G80" s="348"/>
      <c r="H80" s="348"/>
      <c r="I80" s="349"/>
      <c r="K80" s="41"/>
    </row>
    <row r="81" spans="1:11" ht="29.1" customHeight="1">
      <c r="A81" s="69" t="s">
        <v>61</v>
      </c>
      <c r="B81" s="131" t="s">
        <v>75</v>
      </c>
      <c r="C81" s="83"/>
      <c r="D81" s="83"/>
      <c r="E81" s="83"/>
      <c r="F81" s="83"/>
      <c r="G81" s="83"/>
      <c r="H81" s="83"/>
      <c r="I81" s="84"/>
      <c r="K81" s="41"/>
    </row>
    <row r="82" spans="1:11" ht="33" customHeight="1" thickBot="1">
      <c r="A82" s="89" t="s">
        <v>0</v>
      </c>
      <c r="B82" s="90" t="s">
        <v>62</v>
      </c>
      <c r="C82" s="126" t="s">
        <v>63</v>
      </c>
      <c r="D82" s="316" t="s">
        <v>64</v>
      </c>
      <c r="E82" s="316"/>
      <c r="F82" s="316" t="s">
        <v>65</v>
      </c>
      <c r="G82" s="316"/>
      <c r="H82" s="316" t="s">
        <v>66</v>
      </c>
      <c r="I82" s="316"/>
      <c r="K82" s="41"/>
    </row>
    <row r="83" spans="1:11" ht="21.95" customHeight="1">
      <c r="A83" s="74" t="s">
        <v>133</v>
      </c>
      <c r="B83" s="72" t="s">
        <v>275</v>
      </c>
      <c r="C83" s="75" t="s">
        <v>67</v>
      </c>
      <c r="D83" s="299" t="s">
        <v>283</v>
      </c>
      <c r="E83" s="300"/>
      <c r="F83" s="431" t="s">
        <v>102</v>
      </c>
      <c r="G83" s="432"/>
      <c r="H83" s="301">
        <v>2550000</v>
      </c>
      <c r="I83" s="301"/>
      <c r="K83" s="41"/>
    </row>
    <row r="84" spans="1:11" ht="21.95" customHeight="1">
      <c r="A84" s="74" t="s">
        <v>134</v>
      </c>
      <c r="B84" s="72" t="s">
        <v>276</v>
      </c>
      <c r="C84" s="75" t="s">
        <v>113</v>
      </c>
      <c r="D84" s="299" t="s">
        <v>256</v>
      </c>
      <c r="E84" s="300"/>
      <c r="F84" s="321" t="s">
        <v>289</v>
      </c>
      <c r="G84" s="322"/>
      <c r="H84" s="301">
        <v>10800000</v>
      </c>
      <c r="I84" s="301"/>
      <c r="K84" s="41"/>
    </row>
    <row r="85" spans="1:11" ht="21.95" customHeight="1">
      <c r="A85" s="74" t="s">
        <v>135</v>
      </c>
      <c r="B85" s="72" t="s">
        <v>276</v>
      </c>
      <c r="C85" s="75" t="s">
        <v>113</v>
      </c>
      <c r="D85" s="299" t="s">
        <v>255</v>
      </c>
      <c r="E85" s="300"/>
      <c r="F85" s="321" t="s">
        <v>289</v>
      </c>
      <c r="G85" s="322"/>
      <c r="H85" s="301">
        <v>9600000</v>
      </c>
      <c r="I85" s="301"/>
      <c r="K85" s="41"/>
    </row>
    <row r="86" spans="1:11" ht="21.95" customHeight="1">
      <c r="A86" s="74" t="s">
        <v>136</v>
      </c>
      <c r="B86" s="72" t="s">
        <v>277</v>
      </c>
      <c r="C86" s="75" t="s">
        <v>113</v>
      </c>
      <c r="D86" s="299" t="s">
        <v>284</v>
      </c>
      <c r="E86" s="300"/>
      <c r="F86" s="321" t="s">
        <v>289</v>
      </c>
      <c r="G86" s="322"/>
      <c r="H86" s="301">
        <v>19200000</v>
      </c>
      <c r="I86" s="301"/>
      <c r="K86" s="41"/>
    </row>
    <row r="87" spans="1:11" ht="21.95" customHeight="1">
      <c r="A87" s="74" t="s">
        <v>137</v>
      </c>
      <c r="B87" s="72" t="s">
        <v>277</v>
      </c>
      <c r="C87" s="75" t="s">
        <v>113</v>
      </c>
      <c r="D87" s="299" t="s">
        <v>256</v>
      </c>
      <c r="E87" s="300"/>
      <c r="F87" s="321" t="s">
        <v>289</v>
      </c>
      <c r="G87" s="322"/>
      <c r="H87" s="301">
        <v>10800000</v>
      </c>
      <c r="I87" s="301"/>
      <c r="K87" s="41"/>
    </row>
    <row r="88" spans="1:11" ht="21.95" customHeight="1">
      <c r="A88" s="74" t="s">
        <v>138</v>
      </c>
      <c r="B88" s="72" t="s">
        <v>277</v>
      </c>
      <c r="C88" s="75" t="s">
        <v>113</v>
      </c>
      <c r="D88" s="299" t="s">
        <v>285</v>
      </c>
      <c r="E88" s="300"/>
      <c r="F88" s="321" t="s">
        <v>289</v>
      </c>
      <c r="G88" s="322"/>
      <c r="H88" s="301">
        <v>13200000</v>
      </c>
      <c r="I88" s="301"/>
      <c r="K88" s="41"/>
    </row>
    <row r="89" spans="1:11" ht="21.95" customHeight="1">
      <c r="A89" s="74" t="s">
        <v>139</v>
      </c>
      <c r="B89" s="72" t="s">
        <v>271</v>
      </c>
      <c r="C89" s="75" t="s">
        <v>67</v>
      </c>
      <c r="D89" s="299" t="s">
        <v>13</v>
      </c>
      <c r="E89" s="300"/>
      <c r="F89" s="302" t="s">
        <v>224</v>
      </c>
      <c r="G89" s="303"/>
      <c r="H89" s="301">
        <v>2000000</v>
      </c>
      <c r="I89" s="301"/>
      <c r="K89" s="41"/>
    </row>
    <row r="90" spans="1:11" ht="21.95" customHeight="1">
      <c r="A90" s="74" t="s">
        <v>140</v>
      </c>
      <c r="B90" s="72" t="s">
        <v>271</v>
      </c>
      <c r="C90" s="75" t="s">
        <v>67</v>
      </c>
      <c r="D90" s="299" t="s">
        <v>13</v>
      </c>
      <c r="E90" s="300"/>
      <c r="F90" s="302" t="s">
        <v>224</v>
      </c>
      <c r="G90" s="303"/>
      <c r="H90" s="301">
        <v>2000000</v>
      </c>
      <c r="I90" s="301"/>
      <c r="K90" s="41"/>
    </row>
    <row r="91" spans="1:11" ht="21.95" customHeight="1">
      <c r="A91" s="74" t="s">
        <v>141</v>
      </c>
      <c r="B91" s="72" t="s">
        <v>271</v>
      </c>
      <c r="C91" s="75" t="s">
        <v>67</v>
      </c>
      <c r="D91" s="299" t="s">
        <v>13</v>
      </c>
      <c r="E91" s="300"/>
      <c r="F91" s="302" t="s">
        <v>224</v>
      </c>
      <c r="G91" s="303"/>
      <c r="H91" s="296">
        <v>2000000</v>
      </c>
      <c r="I91" s="297"/>
      <c r="K91" s="41"/>
    </row>
    <row r="92" spans="1:11" ht="21.95" customHeight="1">
      <c r="A92" s="74" t="s">
        <v>142</v>
      </c>
      <c r="B92" s="72" t="s">
        <v>278</v>
      </c>
      <c r="C92" s="75" t="s">
        <v>113</v>
      </c>
      <c r="D92" s="299" t="s">
        <v>286</v>
      </c>
      <c r="E92" s="300"/>
      <c r="F92" s="321" t="s">
        <v>289</v>
      </c>
      <c r="G92" s="322"/>
      <c r="H92" s="296">
        <v>8400000</v>
      </c>
      <c r="I92" s="297"/>
      <c r="K92" s="41"/>
    </row>
    <row r="93" spans="1:11" ht="21.95" customHeight="1">
      <c r="A93" s="74" t="s">
        <v>143</v>
      </c>
      <c r="B93" s="72" t="s">
        <v>279</v>
      </c>
      <c r="C93" s="75" t="s">
        <v>113</v>
      </c>
      <c r="D93" s="299" t="s">
        <v>287</v>
      </c>
      <c r="E93" s="300"/>
      <c r="F93" s="321" t="s">
        <v>289</v>
      </c>
      <c r="G93" s="322"/>
      <c r="H93" s="296">
        <v>14400000</v>
      </c>
      <c r="I93" s="297"/>
      <c r="K93" s="41"/>
    </row>
    <row r="94" spans="1:11" ht="21.95" customHeight="1">
      <c r="A94" s="74" t="s">
        <v>148</v>
      </c>
      <c r="B94" s="72" t="s">
        <v>272</v>
      </c>
      <c r="C94" s="75" t="s">
        <v>67</v>
      </c>
      <c r="D94" s="299" t="s">
        <v>13</v>
      </c>
      <c r="E94" s="300"/>
      <c r="F94" s="302" t="s">
        <v>70</v>
      </c>
      <c r="G94" s="303"/>
      <c r="H94" s="296">
        <v>2000000</v>
      </c>
      <c r="I94" s="297"/>
      <c r="K94" s="41"/>
    </row>
    <row r="95" spans="1:11" ht="21.95" customHeight="1">
      <c r="A95" s="74" t="s">
        <v>149</v>
      </c>
      <c r="B95" s="72" t="s">
        <v>280</v>
      </c>
      <c r="C95" s="75" t="s">
        <v>67</v>
      </c>
      <c r="D95" s="299" t="s">
        <v>13</v>
      </c>
      <c r="E95" s="300"/>
      <c r="F95" s="302" t="s">
        <v>70</v>
      </c>
      <c r="G95" s="303"/>
      <c r="H95" s="296">
        <v>2000000</v>
      </c>
      <c r="I95" s="297"/>
      <c r="K95" s="41"/>
    </row>
    <row r="96" spans="1:11" ht="21.95" customHeight="1">
      <c r="A96" s="74" t="s">
        <v>181</v>
      </c>
      <c r="B96" s="72" t="s">
        <v>280</v>
      </c>
      <c r="C96" s="75" t="s">
        <v>67</v>
      </c>
      <c r="D96" s="299" t="s">
        <v>13</v>
      </c>
      <c r="E96" s="300"/>
      <c r="F96" s="302" t="s">
        <v>70</v>
      </c>
      <c r="G96" s="303"/>
      <c r="H96" s="296">
        <v>2000000</v>
      </c>
      <c r="I96" s="297"/>
      <c r="K96" s="41"/>
    </row>
    <row r="97" spans="1:11" ht="21.95" customHeight="1">
      <c r="A97" s="74" t="s">
        <v>182</v>
      </c>
      <c r="B97" s="72" t="s">
        <v>280</v>
      </c>
      <c r="C97" s="75" t="s">
        <v>67</v>
      </c>
      <c r="D97" s="299" t="s">
        <v>13</v>
      </c>
      <c r="E97" s="300"/>
      <c r="F97" s="302" t="s">
        <v>70</v>
      </c>
      <c r="G97" s="303"/>
      <c r="H97" s="296">
        <v>2000000</v>
      </c>
      <c r="I97" s="297"/>
      <c r="K97" s="41"/>
    </row>
    <row r="98" spans="1:11" ht="21.95" customHeight="1">
      <c r="A98" s="74" t="s">
        <v>183</v>
      </c>
      <c r="B98" s="72" t="s">
        <v>280</v>
      </c>
      <c r="C98" s="75" t="s">
        <v>67</v>
      </c>
      <c r="D98" s="299" t="s">
        <v>13</v>
      </c>
      <c r="E98" s="300"/>
      <c r="F98" s="302" t="s">
        <v>70</v>
      </c>
      <c r="G98" s="303"/>
      <c r="H98" s="296">
        <v>2000000</v>
      </c>
      <c r="I98" s="297"/>
      <c r="K98" s="41"/>
    </row>
    <row r="99" spans="1:11" ht="21.95" customHeight="1">
      <c r="A99" s="74" t="s">
        <v>184</v>
      </c>
      <c r="B99" s="72" t="s">
        <v>280</v>
      </c>
      <c r="C99" s="75" t="s">
        <v>67</v>
      </c>
      <c r="D99" s="299" t="s">
        <v>13</v>
      </c>
      <c r="E99" s="300"/>
      <c r="F99" s="302" t="s">
        <v>69</v>
      </c>
      <c r="G99" s="303"/>
      <c r="H99" s="296">
        <v>1000000</v>
      </c>
      <c r="I99" s="297"/>
      <c r="K99" s="41"/>
    </row>
    <row r="100" spans="1:11" ht="21.95" customHeight="1">
      <c r="A100" s="74" t="s">
        <v>185</v>
      </c>
      <c r="B100" s="72" t="s">
        <v>282</v>
      </c>
      <c r="C100" s="75" t="s">
        <v>71</v>
      </c>
      <c r="D100" s="299" t="s">
        <v>288</v>
      </c>
      <c r="E100" s="300"/>
      <c r="F100" s="431" t="s">
        <v>290</v>
      </c>
      <c r="G100" s="432"/>
      <c r="H100" s="296">
        <v>18000000</v>
      </c>
      <c r="I100" s="297"/>
      <c r="K100" s="41"/>
    </row>
    <row r="101" spans="1:11" ht="21.95" customHeight="1">
      <c r="A101" s="74" t="s">
        <v>186</v>
      </c>
      <c r="B101" s="72" t="s">
        <v>281</v>
      </c>
      <c r="C101" s="75" t="s">
        <v>67</v>
      </c>
      <c r="D101" s="299" t="s">
        <v>13</v>
      </c>
      <c r="E101" s="300"/>
      <c r="F101" s="302" t="s">
        <v>69</v>
      </c>
      <c r="G101" s="303"/>
      <c r="H101" s="296">
        <v>1000000</v>
      </c>
      <c r="I101" s="297"/>
      <c r="K101" s="41"/>
    </row>
    <row r="102" spans="1:11" ht="21.95" customHeight="1">
      <c r="A102" s="74" t="s">
        <v>187</v>
      </c>
      <c r="B102" s="72" t="s">
        <v>274</v>
      </c>
      <c r="C102" s="64" t="s">
        <v>202</v>
      </c>
      <c r="D102" s="299" t="s">
        <v>95</v>
      </c>
      <c r="E102" s="300"/>
      <c r="F102" s="314" t="s">
        <v>88</v>
      </c>
      <c r="G102" s="315"/>
      <c r="H102" s="360">
        <f>D127/8</f>
        <v>11518645.375</v>
      </c>
      <c r="I102" s="361"/>
      <c r="J102" s="42"/>
      <c r="K102" s="41"/>
    </row>
    <row r="103" spans="1:11" ht="21.95" customHeight="1">
      <c r="A103" s="128"/>
      <c r="B103" s="363" t="s">
        <v>91</v>
      </c>
      <c r="C103" s="364"/>
      <c r="D103" s="350" t="s">
        <v>291</v>
      </c>
      <c r="E103" s="351"/>
      <c r="F103" s="299"/>
      <c r="G103" s="300"/>
      <c r="H103" s="317">
        <f>SUM(H83:H102)</f>
        <v>136468645.375</v>
      </c>
      <c r="I103" s="318"/>
      <c r="K103" s="41"/>
    </row>
    <row r="104" spans="1:11" ht="29.1" customHeight="1">
      <c r="A104" s="29" t="s">
        <v>74</v>
      </c>
      <c r="B104" s="60" t="s">
        <v>76</v>
      </c>
      <c r="C104" s="60"/>
      <c r="D104" s="60"/>
      <c r="E104" s="60"/>
      <c r="F104" s="60"/>
      <c r="G104" s="60"/>
      <c r="H104" s="60"/>
      <c r="I104" s="61"/>
      <c r="K104" s="41"/>
    </row>
    <row r="105" spans="1:11" ht="33" customHeight="1" thickBot="1">
      <c r="A105" s="89" t="s">
        <v>0</v>
      </c>
      <c r="B105" s="90" t="s">
        <v>62</v>
      </c>
      <c r="C105" s="310" t="s">
        <v>64</v>
      </c>
      <c r="D105" s="311"/>
      <c r="E105" s="365"/>
      <c r="F105" s="310" t="s">
        <v>65</v>
      </c>
      <c r="G105" s="311"/>
      <c r="H105" s="310" t="s">
        <v>66</v>
      </c>
      <c r="I105" s="365"/>
      <c r="K105" s="41"/>
    </row>
    <row r="106" spans="1:11" ht="23.1" customHeight="1">
      <c r="A106" s="72" t="s">
        <v>133</v>
      </c>
      <c r="B106" s="72" t="s">
        <v>276</v>
      </c>
      <c r="C106" s="356" t="s">
        <v>255</v>
      </c>
      <c r="D106" s="356"/>
      <c r="E106" s="356"/>
      <c r="F106" s="321" t="s">
        <v>289</v>
      </c>
      <c r="G106" s="322"/>
      <c r="H106" s="304">
        <v>9600000</v>
      </c>
      <c r="I106" s="305"/>
      <c r="K106" s="41"/>
    </row>
    <row r="107" spans="1:11" ht="23.1" customHeight="1">
      <c r="A107" s="72" t="s">
        <v>134</v>
      </c>
      <c r="B107" s="72" t="s">
        <v>270</v>
      </c>
      <c r="C107" s="356" t="s">
        <v>287</v>
      </c>
      <c r="D107" s="356"/>
      <c r="E107" s="356"/>
      <c r="F107" s="321" t="s">
        <v>289</v>
      </c>
      <c r="G107" s="322"/>
      <c r="H107" s="304">
        <v>14400000</v>
      </c>
      <c r="I107" s="305"/>
      <c r="K107" s="41"/>
    </row>
    <row r="108" spans="1:11" ht="23.1" customHeight="1">
      <c r="A108" s="72" t="s">
        <v>135</v>
      </c>
      <c r="B108" s="72" t="s">
        <v>270</v>
      </c>
      <c r="C108" s="356" t="s">
        <v>286</v>
      </c>
      <c r="D108" s="356"/>
      <c r="E108" s="356"/>
      <c r="F108" s="321" t="s">
        <v>289</v>
      </c>
      <c r="G108" s="322"/>
      <c r="H108" s="296">
        <v>8400000</v>
      </c>
      <c r="I108" s="297"/>
      <c r="K108" s="41"/>
    </row>
    <row r="109" spans="1:11" ht="23.1" customHeight="1">
      <c r="A109" s="72" t="s">
        <v>136</v>
      </c>
      <c r="B109" s="72" t="s">
        <v>278</v>
      </c>
      <c r="C109" s="356" t="s">
        <v>294</v>
      </c>
      <c r="D109" s="356"/>
      <c r="E109" s="356"/>
      <c r="F109" s="321" t="s">
        <v>289</v>
      </c>
      <c r="G109" s="322"/>
      <c r="H109" s="296">
        <v>15600000</v>
      </c>
      <c r="I109" s="297"/>
      <c r="K109" s="41"/>
    </row>
    <row r="110" spans="1:11" ht="23.1" customHeight="1">
      <c r="A110" s="72" t="s">
        <v>137</v>
      </c>
      <c r="B110" s="72" t="s">
        <v>278</v>
      </c>
      <c r="C110" s="356" t="s">
        <v>295</v>
      </c>
      <c r="D110" s="356"/>
      <c r="E110" s="356"/>
      <c r="F110" s="321" t="s">
        <v>289</v>
      </c>
      <c r="G110" s="322"/>
      <c r="H110" s="296">
        <v>16800000</v>
      </c>
      <c r="I110" s="297"/>
      <c r="K110" s="41"/>
    </row>
    <row r="111" spans="1:11" ht="23.1" customHeight="1">
      <c r="A111" s="72" t="s">
        <v>138</v>
      </c>
      <c r="B111" s="72" t="s">
        <v>279</v>
      </c>
      <c r="C111" s="356" t="s">
        <v>255</v>
      </c>
      <c r="D111" s="356"/>
      <c r="E111" s="356"/>
      <c r="F111" s="321" t="s">
        <v>289</v>
      </c>
      <c r="G111" s="322"/>
      <c r="H111" s="296">
        <v>9600000</v>
      </c>
      <c r="I111" s="297"/>
      <c r="K111" s="41"/>
    </row>
    <row r="112" spans="1:11" ht="23.1" customHeight="1">
      <c r="A112" s="72" t="s">
        <v>139</v>
      </c>
      <c r="B112" s="72" t="s">
        <v>279</v>
      </c>
      <c r="C112" s="356" t="s">
        <v>286</v>
      </c>
      <c r="D112" s="356"/>
      <c r="E112" s="356"/>
      <c r="F112" s="321" t="s">
        <v>289</v>
      </c>
      <c r="G112" s="322"/>
      <c r="H112" s="313">
        <v>8400000</v>
      </c>
      <c r="I112" s="297"/>
      <c r="J112" s="42"/>
      <c r="K112" s="41"/>
    </row>
    <row r="113" spans="1:12" ht="23.1" customHeight="1">
      <c r="A113" s="72" t="s">
        <v>140</v>
      </c>
      <c r="B113" s="72" t="s">
        <v>279</v>
      </c>
      <c r="C113" s="356" t="s">
        <v>254</v>
      </c>
      <c r="D113" s="356"/>
      <c r="E113" s="356"/>
      <c r="F113" s="321" t="s">
        <v>289</v>
      </c>
      <c r="G113" s="322"/>
      <c r="H113" s="313">
        <v>12000000</v>
      </c>
      <c r="I113" s="517"/>
      <c r="J113" s="42"/>
      <c r="K113" s="41"/>
    </row>
    <row r="114" spans="1:12" ht="23.1" customHeight="1">
      <c r="A114" s="72" t="s">
        <v>141</v>
      </c>
      <c r="B114" s="72" t="s">
        <v>292</v>
      </c>
      <c r="C114" s="356" t="s">
        <v>13</v>
      </c>
      <c r="D114" s="356"/>
      <c r="E114" s="356"/>
      <c r="F114" s="306" t="s">
        <v>72</v>
      </c>
      <c r="G114" s="307"/>
      <c r="H114" s="313">
        <v>558800</v>
      </c>
      <c r="I114" s="517"/>
      <c r="J114" s="42"/>
      <c r="K114" s="41"/>
    </row>
    <row r="115" spans="1:12" ht="23.1" customHeight="1">
      <c r="A115" s="72" t="s">
        <v>142</v>
      </c>
      <c r="B115" s="72" t="s">
        <v>272</v>
      </c>
      <c r="C115" s="356" t="s">
        <v>13</v>
      </c>
      <c r="D115" s="356"/>
      <c r="E115" s="356"/>
      <c r="F115" s="306" t="s">
        <v>72</v>
      </c>
      <c r="G115" s="307"/>
      <c r="H115" s="313">
        <v>600000</v>
      </c>
      <c r="I115" s="517"/>
      <c r="J115" s="42"/>
      <c r="K115" s="41"/>
    </row>
    <row r="116" spans="1:12" ht="23.1" customHeight="1">
      <c r="A116" s="72" t="s">
        <v>143</v>
      </c>
      <c r="B116" s="72" t="s">
        <v>272</v>
      </c>
      <c r="C116" s="299" t="s">
        <v>13</v>
      </c>
      <c r="D116" s="355"/>
      <c r="E116" s="300"/>
      <c r="F116" s="306" t="s">
        <v>72</v>
      </c>
      <c r="G116" s="307"/>
      <c r="H116" s="313">
        <v>10000000</v>
      </c>
      <c r="I116" s="517"/>
      <c r="J116" s="42"/>
      <c r="K116" s="41"/>
    </row>
    <row r="117" spans="1:12" ht="23.1" customHeight="1">
      <c r="A117" s="72" t="s">
        <v>148</v>
      </c>
      <c r="B117" s="72" t="s">
        <v>272</v>
      </c>
      <c r="C117" s="356" t="s">
        <v>13</v>
      </c>
      <c r="D117" s="356"/>
      <c r="E117" s="356"/>
      <c r="F117" s="302" t="s">
        <v>69</v>
      </c>
      <c r="G117" s="303"/>
      <c r="H117" s="313">
        <v>500000</v>
      </c>
      <c r="I117" s="517"/>
      <c r="J117" s="42"/>
      <c r="K117" s="41"/>
    </row>
    <row r="118" spans="1:12" ht="23.1" customHeight="1">
      <c r="A118" s="72" t="s">
        <v>149</v>
      </c>
      <c r="B118" s="72" t="s">
        <v>272</v>
      </c>
      <c r="C118" s="356" t="s">
        <v>13</v>
      </c>
      <c r="D118" s="356"/>
      <c r="E118" s="356"/>
      <c r="F118" s="306" t="s">
        <v>72</v>
      </c>
      <c r="G118" s="307"/>
      <c r="H118" s="313">
        <v>1000000</v>
      </c>
      <c r="I118" s="517"/>
      <c r="J118" s="42"/>
      <c r="K118" s="41"/>
    </row>
    <row r="119" spans="1:12" ht="23.1" customHeight="1">
      <c r="A119" s="72" t="s">
        <v>181</v>
      </c>
      <c r="B119" s="72" t="s">
        <v>293</v>
      </c>
      <c r="C119" s="356" t="s">
        <v>13</v>
      </c>
      <c r="D119" s="356"/>
      <c r="E119" s="356"/>
      <c r="F119" s="306" t="s">
        <v>72</v>
      </c>
      <c r="G119" s="307"/>
      <c r="H119" s="313">
        <v>750000</v>
      </c>
      <c r="I119" s="517"/>
      <c r="J119" s="42"/>
      <c r="K119" s="41"/>
    </row>
    <row r="120" spans="1:12" ht="23.1" customHeight="1">
      <c r="A120" s="72" t="s">
        <v>182</v>
      </c>
      <c r="B120" s="72" t="s">
        <v>281</v>
      </c>
      <c r="C120" s="356" t="s">
        <v>13</v>
      </c>
      <c r="D120" s="356"/>
      <c r="E120" s="356"/>
      <c r="F120" s="302" t="s">
        <v>69</v>
      </c>
      <c r="G120" s="303"/>
      <c r="H120" s="313">
        <v>3000000</v>
      </c>
      <c r="I120" s="517"/>
      <c r="J120" s="42"/>
      <c r="K120" s="41"/>
    </row>
    <row r="121" spans="1:12" ht="23.1" customHeight="1">
      <c r="A121" s="72" t="s">
        <v>183</v>
      </c>
      <c r="B121" s="72" t="s">
        <v>281</v>
      </c>
      <c r="C121" s="356" t="s">
        <v>13</v>
      </c>
      <c r="D121" s="356"/>
      <c r="E121" s="356"/>
      <c r="F121" s="302" t="s">
        <v>69</v>
      </c>
      <c r="G121" s="303"/>
      <c r="H121" s="313">
        <v>1500000</v>
      </c>
      <c r="I121" s="517"/>
      <c r="J121" s="42"/>
      <c r="K121" s="41"/>
    </row>
    <row r="122" spans="1:12" ht="23.1" customHeight="1">
      <c r="A122" s="72" t="s">
        <v>184</v>
      </c>
      <c r="B122" s="72" t="s">
        <v>281</v>
      </c>
      <c r="C122" s="356" t="s">
        <v>13</v>
      </c>
      <c r="D122" s="356"/>
      <c r="E122" s="356"/>
      <c r="F122" s="302" t="s">
        <v>69</v>
      </c>
      <c r="G122" s="303"/>
      <c r="H122" s="313">
        <v>1000000</v>
      </c>
      <c r="I122" s="517"/>
      <c r="J122" s="42"/>
      <c r="K122" s="41"/>
    </row>
    <row r="123" spans="1:12" ht="23.1" customHeight="1">
      <c r="A123" s="72" t="s">
        <v>185</v>
      </c>
      <c r="B123" s="72" t="s">
        <v>273</v>
      </c>
      <c r="C123" s="299" t="s">
        <v>81</v>
      </c>
      <c r="D123" s="355"/>
      <c r="E123" s="300"/>
      <c r="F123" s="314" t="s">
        <v>88</v>
      </c>
      <c r="G123" s="315"/>
      <c r="H123" s="313">
        <f>F127/5</f>
        <v>5223400</v>
      </c>
      <c r="I123" s="297"/>
      <c r="J123" s="42"/>
      <c r="K123" s="41"/>
    </row>
    <row r="124" spans="1:12" ht="23.1" customHeight="1">
      <c r="A124" s="128"/>
      <c r="B124" s="129" t="s">
        <v>10</v>
      </c>
      <c r="C124" s="357" t="s">
        <v>258</v>
      </c>
      <c r="D124" s="358"/>
      <c r="E124" s="359"/>
      <c r="F124" s="47"/>
      <c r="G124" s="47"/>
      <c r="H124" s="312">
        <f>SUM(H106:H123)</f>
        <v>118932200</v>
      </c>
      <c r="I124" s="312"/>
      <c r="K124" s="41"/>
    </row>
    <row r="125" spans="1:12" ht="35.1" customHeight="1">
      <c r="A125" s="347" t="s">
        <v>90</v>
      </c>
      <c r="B125" s="348"/>
      <c r="C125" s="348"/>
      <c r="D125" s="348"/>
      <c r="E125" s="348"/>
      <c r="F125" s="348"/>
      <c r="G125" s="348"/>
      <c r="H125" s="348"/>
      <c r="I125" s="349"/>
      <c r="J125" s="116"/>
      <c r="K125" s="42"/>
      <c r="L125" s="42"/>
    </row>
    <row r="126" spans="1:12" ht="33" customHeight="1" thickBot="1">
      <c r="A126" s="133" t="s">
        <v>0</v>
      </c>
      <c r="B126" s="113" t="s">
        <v>89</v>
      </c>
      <c r="C126" s="112"/>
      <c r="D126" s="510" t="s">
        <v>3</v>
      </c>
      <c r="E126" s="510"/>
      <c r="F126" s="510" t="s">
        <v>5</v>
      </c>
      <c r="G126" s="510"/>
      <c r="H126" s="511" t="s">
        <v>10</v>
      </c>
      <c r="I126" s="511"/>
      <c r="J126" s="42"/>
      <c r="K126" s="42"/>
    </row>
    <row r="127" spans="1:12" ht="24" customHeight="1">
      <c r="A127" s="95">
        <v>1</v>
      </c>
      <c r="B127" s="110" t="s">
        <v>268</v>
      </c>
      <c r="C127" s="111"/>
      <c r="D127" s="301">
        <f>C79+C57+C48</f>
        <v>92149163</v>
      </c>
      <c r="E127" s="301"/>
      <c r="F127" s="301">
        <f>E79+E57+E48</f>
        <v>26117000</v>
      </c>
      <c r="G127" s="301"/>
      <c r="H127" s="301">
        <f>D127+F127</f>
        <v>118266163</v>
      </c>
      <c r="I127" s="301"/>
      <c r="J127" s="87"/>
      <c r="K127" s="42"/>
      <c r="L127" s="87"/>
    </row>
    <row r="128" spans="1:12" ht="24" customHeight="1">
      <c r="A128" s="69">
        <v>2</v>
      </c>
      <c r="B128" s="130" t="s">
        <v>93</v>
      </c>
      <c r="C128" s="52"/>
      <c r="D128" s="294">
        <v>63481973</v>
      </c>
      <c r="E128" s="294"/>
      <c r="F128" s="294">
        <v>101049690</v>
      </c>
      <c r="G128" s="294"/>
      <c r="H128" s="294">
        <f>D128+F128</f>
        <v>164531663</v>
      </c>
      <c r="I128" s="294"/>
      <c r="J128" s="42"/>
      <c r="K128" s="42">
        <f>D127-92149163</f>
        <v>0</v>
      </c>
      <c r="L128" s="42"/>
    </row>
    <row r="129" spans="1:13" ht="24" customHeight="1">
      <c r="A129" s="69">
        <v>3</v>
      </c>
      <c r="B129" s="130" t="s">
        <v>97</v>
      </c>
      <c r="C129" s="52"/>
      <c r="D129" s="295">
        <f>SUM(D127:D128)</f>
        <v>155631136</v>
      </c>
      <c r="E129" s="295"/>
      <c r="F129" s="295">
        <f>SUM(F127:F128)</f>
        <v>127166690</v>
      </c>
      <c r="G129" s="295"/>
      <c r="H129" s="295">
        <f>SUM(H127:H128)</f>
        <v>282797826</v>
      </c>
      <c r="I129" s="295"/>
      <c r="J129" s="42"/>
      <c r="K129" s="87"/>
    </row>
    <row r="130" spans="1:13" ht="24" customHeight="1">
      <c r="A130" s="69">
        <v>4</v>
      </c>
      <c r="B130" s="70" t="s">
        <v>269</v>
      </c>
      <c r="C130" s="52"/>
      <c r="D130" s="294">
        <f>H103</f>
        <v>136468645.375</v>
      </c>
      <c r="E130" s="294"/>
      <c r="F130" s="294">
        <f>H124</f>
        <v>118932200</v>
      </c>
      <c r="G130" s="294"/>
      <c r="H130" s="298">
        <f>D130+F130</f>
        <v>255400845.375</v>
      </c>
      <c r="I130" s="298"/>
      <c r="J130" s="42"/>
    </row>
    <row r="131" spans="1:13" ht="24" customHeight="1">
      <c r="A131" s="69">
        <v>5</v>
      </c>
      <c r="B131" s="70" t="s">
        <v>211</v>
      </c>
      <c r="C131" s="52"/>
      <c r="D131" s="295">
        <f>D129-D130</f>
        <v>19162490.625</v>
      </c>
      <c r="E131" s="295"/>
      <c r="F131" s="295">
        <f>F129-F130</f>
        <v>8234490</v>
      </c>
      <c r="G131" s="295"/>
      <c r="H131" s="295">
        <f>D131+F131</f>
        <v>27396980.625</v>
      </c>
      <c r="I131" s="295"/>
      <c r="J131" s="116"/>
      <c r="K131" s="42"/>
    </row>
    <row r="132" spans="1:13" ht="15.75">
      <c r="B132" s="101"/>
      <c r="C132" s="101"/>
      <c r="D132" s="101"/>
      <c r="E132" s="101"/>
      <c r="F132" s="102"/>
      <c r="G132" s="101"/>
      <c r="H132" s="101"/>
      <c r="I132" s="101"/>
      <c r="J132" s="42"/>
      <c r="K132" s="38">
        <f>26117000-F127</f>
        <v>0</v>
      </c>
      <c r="L132" s="38"/>
      <c r="M132" s="42"/>
    </row>
    <row r="133" spans="1:13" ht="15.75">
      <c r="B133" s="103"/>
      <c r="C133" s="103"/>
      <c r="D133" s="362" t="s">
        <v>267</v>
      </c>
      <c r="E133" s="362"/>
      <c r="F133" s="362"/>
      <c r="G133" s="362"/>
      <c r="H133" s="362"/>
      <c r="I133" s="362"/>
      <c r="L133" s="38"/>
      <c r="M133" s="42"/>
    </row>
    <row r="134" spans="1:13" ht="15.75">
      <c r="B134" s="104" t="s">
        <v>85</v>
      </c>
      <c r="C134" s="132"/>
      <c r="D134" s="101"/>
      <c r="E134" s="101"/>
      <c r="F134" s="101"/>
      <c r="G134" s="132"/>
      <c r="H134" s="132"/>
      <c r="I134" s="132"/>
      <c r="K134" s="39"/>
      <c r="L134" s="38"/>
      <c r="M134" s="42"/>
    </row>
    <row r="135" spans="1:13" ht="15.75">
      <c r="B135" s="132" t="s">
        <v>84</v>
      </c>
      <c r="C135" s="101"/>
      <c r="D135" s="101"/>
      <c r="E135" s="101"/>
      <c r="F135" s="132"/>
      <c r="G135" s="132" t="s">
        <v>82</v>
      </c>
      <c r="H135" s="132"/>
      <c r="I135" s="105"/>
      <c r="J135" s="40"/>
      <c r="K135" s="39"/>
    </row>
    <row r="136" spans="1:13" ht="15.75">
      <c r="B136" s="101"/>
      <c r="C136" s="101"/>
      <c r="D136" s="101"/>
      <c r="E136" s="101"/>
      <c r="F136" s="101"/>
      <c r="G136" s="101"/>
      <c r="H136" s="101"/>
      <c r="I136" s="106"/>
      <c r="J136" s="40"/>
      <c r="K136" s="39"/>
    </row>
    <row r="137" spans="1:13" ht="15.75">
      <c r="B137" s="101"/>
      <c r="C137" s="106"/>
      <c r="D137" s="101"/>
      <c r="E137" s="101"/>
      <c r="F137" s="101"/>
      <c r="G137" s="101"/>
      <c r="H137" s="106"/>
      <c r="I137" s="101"/>
      <c r="J137" s="40"/>
    </row>
    <row r="138" spans="1:13" ht="15.75">
      <c r="B138" s="106"/>
      <c r="C138" s="107"/>
      <c r="D138" s="101"/>
      <c r="E138" s="101"/>
      <c r="F138" s="106"/>
      <c r="G138" s="101"/>
      <c r="H138" s="101"/>
      <c r="I138" s="107"/>
      <c r="K138" s="116">
        <f>K136-K131</f>
        <v>0</v>
      </c>
    </row>
    <row r="139" spans="1:13" ht="15.75">
      <c r="B139" s="107" t="s">
        <v>58</v>
      </c>
      <c r="C139" s="101"/>
      <c r="D139" s="101"/>
      <c r="E139" s="101"/>
      <c r="F139" s="107"/>
      <c r="G139" s="107" t="s">
        <v>83</v>
      </c>
      <c r="H139" s="107"/>
      <c r="I139" s="101"/>
    </row>
  </sheetData>
  <mergeCells count="175">
    <mergeCell ref="C117:E117"/>
    <mergeCell ref="C118:E118"/>
    <mergeCell ref="F117:G117"/>
    <mergeCell ref="F118:G118"/>
    <mergeCell ref="H117:I117"/>
    <mergeCell ref="H118:I118"/>
    <mergeCell ref="B103:C103"/>
    <mergeCell ref="D103:E103"/>
    <mergeCell ref="F103:G103"/>
    <mergeCell ref="H103:I103"/>
    <mergeCell ref="C105:E105"/>
    <mergeCell ref="F105:G105"/>
    <mergeCell ref="H105:I105"/>
    <mergeCell ref="C108:E108"/>
    <mergeCell ref="F108:G108"/>
    <mergeCell ref="H108:I108"/>
    <mergeCell ref="C109:E109"/>
    <mergeCell ref="F109:G109"/>
    <mergeCell ref="H109:I109"/>
    <mergeCell ref="C106:E106"/>
    <mergeCell ref="F106:G106"/>
    <mergeCell ref="H106:I106"/>
    <mergeCell ref="C107:E107"/>
    <mergeCell ref="F107:G107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8:B48"/>
    <mergeCell ref="A49:I49"/>
    <mergeCell ref="A50:A51"/>
    <mergeCell ref="B50:B51"/>
    <mergeCell ref="C50:F50"/>
    <mergeCell ref="G50:G51"/>
    <mergeCell ref="H50:H51"/>
    <mergeCell ref="I50:I51"/>
    <mergeCell ref="A79:B79"/>
    <mergeCell ref="B80:I80"/>
    <mergeCell ref="D82:E82"/>
    <mergeCell ref="F82:G82"/>
    <mergeCell ref="H82:I82"/>
    <mergeCell ref="D83:E83"/>
    <mergeCell ref="F83:G83"/>
    <mergeCell ref="H83:I83"/>
    <mergeCell ref="A57:B57"/>
    <mergeCell ref="A58:I58"/>
    <mergeCell ref="A59:A60"/>
    <mergeCell ref="B59:B60"/>
    <mergeCell ref="C59:F59"/>
    <mergeCell ref="G59:G60"/>
    <mergeCell ref="H59:H60"/>
    <mergeCell ref="I59:I60"/>
    <mergeCell ref="D86:E86"/>
    <mergeCell ref="F86:G86"/>
    <mergeCell ref="H86:I86"/>
    <mergeCell ref="D87:E87"/>
    <mergeCell ref="F87:G87"/>
    <mergeCell ref="H87:I87"/>
    <mergeCell ref="D84:E84"/>
    <mergeCell ref="F84:G84"/>
    <mergeCell ref="H84:I84"/>
    <mergeCell ref="D85:E85"/>
    <mergeCell ref="F85:G85"/>
    <mergeCell ref="H85:I85"/>
    <mergeCell ref="D90:E90"/>
    <mergeCell ref="F90:G90"/>
    <mergeCell ref="H90:I90"/>
    <mergeCell ref="D91:E91"/>
    <mergeCell ref="F91:G91"/>
    <mergeCell ref="H91:I91"/>
    <mergeCell ref="D88:E88"/>
    <mergeCell ref="F88:G88"/>
    <mergeCell ref="H88:I88"/>
    <mergeCell ref="D89:E89"/>
    <mergeCell ref="F89:G89"/>
    <mergeCell ref="H89:I89"/>
    <mergeCell ref="D94:E94"/>
    <mergeCell ref="F94:G94"/>
    <mergeCell ref="H94:I94"/>
    <mergeCell ref="D95:E95"/>
    <mergeCell ref="F95:G95"/>
    <mergeCell ref="H95:I95"/>
    <mergeCell ref="D92:E92"/>
    <mergeCell ref="F92:G92"/>
    <mergeCell ref="H92:I92"/>
    <mergeCell ref="D93:E93"/>
    <mergeCell ref="F93:G93"/>
    <mergeCell ref="H93:I93"/>
    <mergeCell ref="D96:E96"/>
    <mergeCell ref="F96:G96"/>
    <mergeCell ref="H96:I96"/>
    <mergeCell ref="D102:E102"/>
    <mergeCell ref="F102:G102"/>
    <mergeCell ref="H102:I102"/>
    <mergeCell ref="D97:E97"/>
    <mergeCell ref="D99:E99"/>
    <mergeCell ref="D100:E100"/>
    <mergeCell ref="D101:E101"/>
    <mergeCell ref="F100:G100"/>
    <mergeCell ref="F101:G101"/>
    <mergeCell ref="F97:G97"/>
    <mergeCell ref="F99:G99"/>
    <mergeCell ref="H100:I100"/>
    <mergeCell ref="H101:I101"/>
    <mergeCell ref="H97:I97"/>
    <mergeCell ref="H99:I99"/>
    <mergeCell ref="D98:E98"/>
    <mergeCell ref="F98:G98"/>
    <mergeCell ref="H98:I98"/>
    <mergeCell ref="H107:I107"/>
    <mergeCell ref="C112:E112"/>
    <mergeCell ref="F112:G112"/>
    <mergeCell ref="H112:I112"/>
    <mergeCell ref="C113:E113"/>
    <mergeCell ref="F113:G113"/>
    <mergeCell ref="H113:I113"/>
    <mergeCell ref="C110:E110"/>
    <mergeCell ref="F110:G110"/>
    <mergeCell ref="H110:I110"/>
    <mergeCell ref="C111:E111"/>
    <mergeCell ref="F111:G111"/>
    <mergeCell ref="H111:I111"/>
    <mergeCell ref="C116:E116"/>
    <mergeCell ref="F116:G116"/>
    <mergeCell ref="H116:I116"/>
    <mergeCell ref="C123:E123"/>
    <mergeCell ref="F123:G123"/>
    <mergeCell ref="H123:I123"/>
    <mergeCell ref="C114:E114"/>
    <mergeCell ref="F114:G114"/>
    <mergeCell ref="H114:I114"/>
    <mergeCell ref="C115:E115"/>
    <mergeCell ref="F115:G115"/>
    <mergeCell ref="H115:I115"/>
    <mergeCell ref="C119:E119"/>
    <mergeCell ref="F119:G119"/>
    <mergeCell ref="H119:I119"/>
    <mergeCell ref="C120:E120"/>
    <mergeCell ref="C121:E121"/>
    <mergeCell ref="C122:E122"/>
    <mergeCell ref="F120:G120"/>
    <mergeCell ref="F121:G121"/>
    <mergeCell ref="F122:G122"/>
    <mergeCell ref="H120:I120"/>
    <mergeCell ref="H121:I121"/>
    <mergeCell ref="H122:I122"/>
    <mergeCell ref="D127:E127"/>
    <mergeCell ref="F127:G127"/>
    <mergeCell ref="H127:I127"/>
    <mergeCell ref="D128:E128"/>
    <mergeCell ref="F128:G128"/>
    <mergeCell ref="H128:I128"/>
    <mergeCell ref="C124:E124"/>
    <mergeCell ref="H124:I124"/>
    <mergeCell ref="A125:I125"/>
    <mergeCell ref="D126:E126"/>
    <mergeCell ref="F126:G126"/>
    <mergeCell ref="H126:I126"/>
    <mergeCell ref="D131:E131"/>
    <mergeCell ref="F131:G131"/>
    <mergeCell ref="H131:I131"/>
    <mergeCell ref="D133:I133"/>
    <mergeCell ref="D129:E129"/>
    <mergeCell ref="F129:G129"/>
    <mergeCell ref="H129:I129"/>
    <mergeCell ref="D130:E130"/>
    <mergeCell ref="F130:G130"/>
    <mergeCell ref="H130:I130"/>
  </mergeCells>
  <pageMargins left="0.49" right="0.35" top="0.5" bottom="0.5" header="0.3" footer="0.3"/>
  <pageSetup paperSize="9" scale="80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7:I44"/>
  <sheetViews>
    <sheetView topLeftCell="A39" workbookViewId="0">
      <selection activeCell="A53" sqref="A53"/>
    </sheetView>
  </sheetViews>
  <sheetFormatPr defaultColWidth="9.140625" defaultRowHeight="15"/>
  <cols>
    <col min="1" max="1" width="5.7109375" style="36" customWidth="1"/>
    <col min="2" max="2" width="56.28515625" style="36" customWidth="1"/>
    <col min="3" max="3" width="11.140625" style="36" customWidth="1"/>
    <col min="4" max="4" width="8.5703125" style="36" customWidth="1"/>
    <col min="5" max="5" width="10.28515625" style="36" customWidth="1"/>
    <col min="6" max="6" width="19.42578125" style="36" customWidth="1"/>
    <col min="7" max="7" width="16.5703125" style="36" customWidth="1"/>
    <col min="8" max="8" width="21.140625" style="36" customWidth="1"/>
    <col min="9" max="9" width="15" style="36" customWidth="1"/>
    <col min="10" max="10" width="12.7109375" style="36" customWidth="1"/>
    <col min="11" max="16384" width="9.140625" style="36"/>
  </cols>
  <sheetData>
    <row r="7" spans="1:9" ht="39.950000000000003" customHeight="1">
      <c r="A7" s="518" t="s">
        <v>243</v>
      </c>
      <c r="B7" s="518"/>
      <c r="C7" s="518"/>
      <c r="D7" s="518"/>
      <c r="E7" s="518"/>
    </row>
    <row r="8" spans="1:9">
      <c r="A8" s="37"/>
      <c r="B8" s="37"/>
      <c r="C8" s="37"/>
      <c r="D8" s="37"/>
      <c r="E8" s="37"/>
    </row>
    <row r="9" spans="1:9" ht="21.95" customHeight="1">
      <c r="A9" s="338" t="s">
        <v>0</v>
      </c>
      <c r="B9" s="338" t="s">
        <v>1</v>
      </c>
      <c r="C9" s="336" t="s">
        <v>241</v>
      </c>
      <c r="D9" s="336" t="s">
        <v>242</v>
      </c>
      <c r="E9" s="336" t="s">
        <v>8</v>
      </c>
      <c r="H9" s="38"/>
    </row>
    <row r="10" spans="1:9" ht="21.95" customHeight="1" thickBot="1">
      <c r="A10" s="339"/>
      <c r="B10" s="339"/>
      <c r="C10" s="337"/>
      <c r="D10" s="337"/>
      <c r="E10" s="337"/>
      <c r="F10" s="41"/>
      <c r="H10" s="38"/>
    </row>
    <row r="11" spans="1:9" ht="15.75" thickTop="1">
      <c r="A11" s="93">
        <v>1</v>
      </c>
      <c r="B11" s="91" t="s">
        <v>86</v>
      </c>
      <c r="C11" s="78">
        <v>1</v>
      </c>
      <c r="D11" s="78">
        <v>0</v>
      </c>
      <c r="E11" s="78">
        <v>1</v>
      </c>
      <c r="F11" s="41"/>
    </row>
    <row r="12" spans="1:9">
      <c r="A12" s="117">
        <v>2</v>
      </c>
      <c r="B12" s="92" t="s">
        <v>87</v>
      </c>
      <c r="C12" s="78">
        <v>1</v>
      </c>
      <c r="D12" s="78">
        <v>0</v>
      </c>
      <c r="E12" s="78">
        <v>1</v>
      </c>
      <c r="F12" s="41"/>
    </row>
    <row r="13" spans="1:9">
      <c r="A13" s="93">
        <v>3</v>
      </c>
      <c r="B13" s="92" t="s">
        <v>80</v>
      </c>
      <c r="C13" s="78">
        <v>46</v>
      </c>
      <c r="D13" s="78">
        <v>36</v>
      </c>
      <c r="E13" s="78">
        <f>C13+D13</f>
        <v>82</v>
      </c>
    </row>
    <row r="14" spans="1:9">
      <c r="A14" s="117">
        <v>4</v>
      </c>
      <c r="B14" s="92" t="s">
        <v>119</v>
      </c>
      <c r="C14" s="78">
        <v>0</v>
      </c>
      <c r="D14" s="78">
        <v>0</v>
      </c>
      <c r="E14" s="78">
        <v>0</v>
      </c>
      <c r="F14" s="41"/>
      <c r="G14" s="41"/>
      <c r="I14" s="38"/>
    </row>
    <row r="15" spans="1:9">
      <c r="A15" s="93">
        <v>5</v>
      </c>
      <c r="B15" s="92" t="s">
        <v>120</v>
      </c>
      <c r="C15" s="78">
        <v>25</v>
      </c>
      <c r="D15" s="78">
        <v>22</v>
      </c>
      <c r="E15" s="78">
        <f>C15+D15</f>
        <v>47</v>
      </c>
      <c r="F15" s="41"/>
      <c r="H15" s="38"/>
    </row>
    <row r="16" spans="1:9" ht="30">
      <c r="A16" s="117">
        <v>6</v>
      </c>
      <c r="B16" s="92" t="s">
        <v>33</v>
      </c>
      <c r="C16" s="78">
        <v>20</v>
      </c>
      <c r="D16" s="78">
        <v>0</v>
      </c>
      <c r="E16" s="78">
        <f>C16</f>
        <v>20</v>
      </c>
      <c r="F16" s="41"/>
    </row>
    <row r="17" spans="1:9" ht="30">
      <c r="A17" s="93">
        <v>7</v>
      </c>
      <c r="B17" s="92" t="s">
        <v>34</v>
      </c>
      <c r="C17" s="78">
        <v>12</v>
      </c>
      <c r="D17" s="78">
        <v>16</v>
      </c>
      <c r="E17" s="78">
        <v>28</v>
      </c>
      <c r="F17" s="41"/>
      <c r="G17" s="41"/>
    </row>
    <row r="18" spans="1:9" ht="30">
      <c r="A18" s="117">
        <v>8</v>
      </c>
      <c r="B18" s="64" t="s">
        <v>35</v>
      </c>
      <c r="C18" s="78">
        <v>21</v>
      </c>
      <c r="D18" s="78">
        <v>5</v>
      </c>
      <c r="E18" s="78">
        <f>C18+D18</f>
        <v>26</v>
      </c>
      <c r="F18" s="41"/>
    </row>
    <row r="19" spans="1:9">
      <c r="A19" s="93">
        <v>9</v>
      </c>
      <c r="B19" s="92" t="s">
        <v>36</v>
      </c>
      <c r="C19" s="78">
        <v>17</v>
      </c>
      <c r="D19" s="78">
        <v>3</v>
      </c>
      <c r="E19" s="78">
        <v>20</v>
      </c>
      <c r="F19" s="41"/>
      <c r="I19" s="38"/>
    </row>
    <row r="20" spans="1:9">
      <c r="A20" s="117">
        <v>10</v>
      </c>
      <c r="B20" s="92" t="s">
        <v>37</v>
      </c>
      <c r="C20" s="78">
        <v>13</v>
      </c>
      <c r="D20" s="78">
        <v>5</v>
      </c>
      <c r="E20" s="78">
        <f>C20+D20</f>
        <v>18</v>
      </c>
      <c r="F20" s="41"/>
    </row>
    <row r="21" spans="1:9">
      <c r="A21" s="93">
        <v>11</v>
      </c>
      <c r="B21" s="79" t="s">
        <v>38</v>
      </c>
      <c r="C21" s="78">
        <v>13</v>
      </c>
      <c r="D21" s="78">
        <v>14</v>
      </c>
      <c r="E21" s="78">
        <f>C21+D21</f>
        <v>27</v>
      </c>
      <c r="F21" s="41"/>
      <c r="G21" s="41"/>
    </row>
    <row r="22" spans="1:9">
      <c r="A22" s="117">
        <v>12</v>
      </c>
      <c r="B22" s="79" t="s">
        <v>222</v>
      </c>
      <c r="C22" s="78">
        <v>16</v>
      </c>
      <c r="D22" s="78">
        <v>0</v>
      </c>
      <c r="E22" s="78">
        <v>16</v>
      </c>
      <c r="I22" s="38"/>
    </row>
    <row r="23" spans="1:9" ht="30">
      <c r="A23" s="93">
        <v>13</v>
      </c>
      <c r="B23" s="92" t="s">
        <v>40</v>
      </c>
      <c r="C23" s="78">
        <v>23</v>
      </c>
      <c r="D23" s="78">
        <v>11</v>
      </c>
      <c r="E23" s="78">
        <f>C23+D23</f>
        <v>34</v>
      </c>
      <c r="F23" s="41"/>
      <c r="G23" s="38"/>
    </row>
    <row r="24" spans="1:9">
      <c r="A24" s="117">
        <v>14</v>
      </c>
      <c r="B24" s="92" t="s">
        <v>41</v>
      </c>
      <c r="C24" s="78">
        <v>0</v>
      </c>
      <c r="D24" s="78">
        <v>15</v>
      </c>
      <c r="E24" s="78">
        <v>15</v>
      </c>
      <c r="G24" s="38"/>
    </row>
    <row r="25" spans="1:9">
      <c r="A25" s="93">
        <v>15</v>
      </c>
      <c r="B25" s="92" t="s">
        <v>42</v>
      </c>
      <c r="C25" s="78">
        <v>12</v>
      </c>
      <c r="D25" s="78">
        <v>12</v>
      </c>
      <c r="E25" s="78">
        <f>C25+D25</f>
        <v>24</v>
      </c>
      <c r="F25" s="41"/>
      <c r="G25" s="38"/>
    </row>
    <row r="26" spans="1:9">
      <c r="A26" s="117">
        <v>16</v>
      </c>
      <c r="B26" s="92" t="s">
        <v>43</v>
      </c>
      <c r="C26" s="78">
        <v>32</v>
      </c>
      <c r="D26" s="78">
        <v>27</v>
      </c>
      <c r="E26" s="78">
        <f>C26+D26</f>
        <v>59</v>
      </c>
      <c r="F26" s="41"/>
      <c r="G26" s="41"/>
    </row>
    <row r="27" spans="1:9">
      <c r="A27" s="93">
        <v>17</v>
      </c>
      <c r="B27" s="79" t="s">
        <v>57</v>
      </c>
      <c r="C27" s="78">
        <v>0</v>
      </c>
      <c r="D27" s="78">
        <v>23</v>
      </c>
      <c r="E27" s="78">
        <v>23</v>
      </c>
      <c r="G27" s="41"/>
    </row>
    <row r="28" spans="1:9">
      <c r="A28" s="117">
        <v>18</v>
      </c>
      <c r="B28" s="79" t="s">
        <v>44</v>
      </c>
      <c r="C28" s="78">
        <v>6</v>
      </c>
      <c r="D28" s="78">
        <v>3</v>
      </c>
      <c r="E28" s="78">
        <v>9</v>
      </c>
      <c r="F28" s="41"/>
    </row>
    <row r="29" spans="1:9">
      <c r="A29" s="93">
        <v>19</v>
      </c>
      <c r="B29" s="79" t="s">
        <v>32</v>
      </c>
      <c r="C29" s="78">
        <v>15</v>
      </c>
      <c r="D29" s="78">
        <v>80</v>
      </c>
      <c r="E29" s="78">
        <f>C29+D29</f>
        <v>95</v>
      </c>
      <c r="F29" s="41"/>
      <c r="G29" s="38"/>
      <c r="H29" s="38"/>
    </row>
    <row r="30" spans="1:9">
      <c r="A30" s="117">
        <v>20</v>
      </c>
      <c r="B30" s="79" t="s">
        <v>45</v>
      </c>
      <c r="C30" s="78">
        <v>175</v>
      </c>
      <c r="D30" s="78">
        <v>0</v>
      </c>
      <c r="E30" s="78">
        <v>175</v>
      </c>
      <c r="F30" s="41"/>
    </row>
    <row r="31" spans="1:9">
      <c r="A31" s="93">
        <v>21</v>
      </c>
      <c r="B31" s="79" t="s">
        <v>46</v>
      </c>
      <c r="C31" s="78">
        <v>9</v>
      </c>
      <c r="D31" s="78">
        <v>0</v>
      </c>
      <c r="E31" s="78">
        <v>9</v>
      </c>
      <c r="F31" s="41"/>
      <c r="I31" s="39"/>
    </row>
    <row r="32" spans="1:9" ht="30">
      <c r="A32" s="117">
        <v>22</v>
      </c>
      <c r="B32" s="92" t="s">
        <v>47</v>
      </c>
      <c r="C32" s="78">
        <v>11</v>
      </c>
      <c r="D32" s="78">
        <v>0</v>
      </c>
      <c r="E32" s="78">
        <v>11</v>
      </c>
    </row>
    <row r="33" spans="1:9" ht="30">
      <c r="A33" s="93">
        <v>23</v>
      </c>
      <c r="B33" s="92" t="s">
        <v>48</v>
      </c>
      <c r="C33" s="78">
        <v>9</v>
      </c>
      <c r="D33" s="78">
        <v>3</v>
      </c>
      <c r="E33" s="78">
        <v>12</v>
      </c>
      <c r="F33" s="41"/>
    </row>
    <row r="34" spans="1:9">
      <c r="A34" s="117">
        <v>24</v>
      </c>
      <c r="B34" s="92" t="s">
        <v>49</v>
      </c>
      <c r="C34" s="78">
        <v>13</v>
      </c>
      <c r="D34" s="78">
        <v>1</v>
      </c>
      <c r="E34" s="78">
        <v>14</v>
      </c>
      <c r="F34" s="41"/>
      <c r="G34" s="41"/>
    </row>
    <row r="35" spans="1:9">
      <c r="A35" s="93">
        <v>25</v>
      </c>
      <c r="B35" s="92" t="s">
        <v>50</v>
      </c>
      <c r="C35" s="78">
        <v>11</v>
      </c>
      <c r="D35" s="78">
        <v>4</v>
      </c>
      <c r="E35" s="78">
        <v>15</v>
      </c>
      <c r="F35" s="41"/>
      <c r="H35" s="38"/>
    </row>
    <row r="36" spans="1:9" ht="17.100000000000001" customHeight="1">
      <c r="A36" s="117">
        <v>26</v>
      </c>
      <c r="B36" s="92" t="s">
        <v>53</v>
      </c>
      <c r="C36" s="78">
        <v>0</v>
      </c>
      <c r="D36" s="78">
        <v>20</v>
      </c>
      <c r="E36" s="78">
        <v>20</v>
      </c>
      <c r="G36" s="41"/>
      <c r="I36" s="38"/>
    </row>
    <row r="37" spans="1:9" ht="17.100000000000001" customHeight="1">
      <c r="A37" s="93">
        <v>27</v>
      </c>
      <c r="B37" s="92" t="s">
        <v>55</v>
      </c>
      <c r="C37" s="78">
        <v>25</v>
      </c>
      <c r="D37" s="78">
        <v>0</v>
      </c>
      <c r="E37" s="78">
        <v>25</v>
      </c>
      <c r="G37" s="41"/>
    </row>
    <row r="38" spans="1:9" ht="17.100000000000001" customHeight="1">
      <c r="A38" s="117">
        <v>28</v>
      </c>
      <c r="B38" s="79" t="s">
        <v>52</v>
      </c>
      <c r="C38" s="78">
        <v>9</v>
      </c>
      <c r="D38" s="78">
        <v>0</v>
      </c>
      <c r="E38" s="78">
        <v>9</v>
      </c>
      <c r="I38" s="40"/>
    </row>
    <row r="39" spans="1:9" ht="17.100000000000001" customHeight="1">
      <c r="A39" s="93">
        <v>29</v>
      </c>
      <c r="B39" s="92" t="s">
        <v>51</v>
      </c>
      <c r="C39" s="78">
        <v>78</v>
      </c>
      <c r="D39" s="78">
        <v>0</v>
      </c>
      <c r="E39" s="78">
        <v>78</v>
      </c>
      <c r="G39" s="41"/>
      <c r="I39" s="40"/>
    </row>
    <row r="40" spans="1:9" ht="17.100000000000001" customHeight="1">
      <c r="A40" s="117">
        <v>30</v>
      </c>
      <c r="B40" s="92" t="s">
        <v>54</v>
      </c>
      <c r="C40" s="78">
        <v>1</v>
      </c>
      <c r="D40" s="78">
        <v>616</v>
      </c>
      <c r="E40" s="78">
        <f>C40+D40</f>
        <v>617</v>
      </c>
      <c r="F40" s="41"/>
      <c r="G40" s="41"/>
      <c r="H40" s="41"/>
      <c r="I40" s="41"/>
    </row>
    <row r="41" spans="1:9" ht="17.100000000000001" customHeight="1">
      <c r="A41" s="93">
        <v>31</v>
      </c>
      <c r="B41" s="79" t="s">
        <v>56</v>
      </c>
      <c r="C41" s="78">
        <v>2</v>
      </c>
      <c r="D41" s="78">
        <v>12</v>
      </c>
      <c r="E41" s="78">
        <v>14</v>
      </c>
      <c r="F41" s="41"/>
      <c r="I41" s="40"/>
    </row>
    <row r="42" spans="1:9" ht="17.100000000000001" customHeight="1">
      <c r="A42" s="117">
        <v>32</v>
      </c>
      <c r="B42" s="79" t="s">
        <v>31</v>
      </c>
      <c r="C42" s="78">
        <v>8</v>
      </c>
      <c r="D42" s="78">
        <v>0</v>
      </c>
      <c r="E42" s="78">
        <v>8</v>
      </c>
      <c r="F42" s="41"/>
      <c r="H42" s="38"/>
      <c r="I42" s="41"/>
    </row>
    <row r="43" spans="1:9" ht="17.100000000000001" customHeight="1">
      <c r="A43" s="93">
        <v>33</v>
      </c>
      <c r="B43" s="79" t="s">
        <v>208</v>
      </c>
      <c r="C43" s="78">
        <v>2</v>
      </c>
      <c r="D43" s="78">
        <v>1</v>
      </c>
      <c r="E43" s="78">
        <v>3</v>
      </c>
      <c r="F43" s="41"/>
      <c r="H43" s="38"/>
      <c r="I43" s="41"/>
    </row>
    <row r="44" spans="1:9" ht="17.100000000000001" customHeight="1">
      <c r="A44" s="486" t="s">
        <v>11</v>
      </c>
      <c r="B44" s="487"/>
      <c r="C44" s="81">
        <f>SUM(C11:C43)</f>
        <v>626</v>
      </c>
      <c r="D44" s="81">
        <f>SUM(D11:D43)</f>
        <v>929</v>
      </c>
      <c r="E44" s="81">
        <f>SUM(E11:E43)</f>
        <v>1555</v>
      </c>
      <c r="F44" s="41"/>
      <c r="G44" s="41"/>
      <c r="H44" s="38"/>
    </row>
  </sheetData>
  <mergeCells count="7">
    <mergeCell ref="D9:D10"/>
    <mergeCell ref="C9:C10"/>
    <mergeCell ref="A44:B44"/>
    <mergeCell ref="A7:E7"/>
    <mergeCell ref="A9:A10"/>
    <mergeCell ref="B9:B10"/>
    <mergeCell ref="E9:E10"/>
  </mergeCells>
  <pageMargins left="0.85" right="0.7" top="0.75" bottom="0.75" header="0.3" footer="0.3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M133"/>
  <sheetViews>
    <sheetView topLeftCell="A3" workbookViewId="0">
      <selection activeCell="G39" sqref="G39"/>
    </sheetView>
  </sheetViews>
  <sheetFormatPr defaultColWidth="9.140625" defaultRowHeight="15"/>
  <cols>
    <col min="1" max="1" width="4.5703125" style="36" customWidth="1"/>
    <col min="2" max="2" width="39.5703125" style="36" customWidth="1"/>
    <col min="3" max="3" width="11.28515625" style="36" customWidth="1"/>
    <col min="4" max="4" width="5.5703125" style="36" customWidth="1"/>
    <col min="5" max="5" width="10.85546875" style="36" customWidth="1"/>
    <col min="6" max="6" width="5.5703125" style="36" customWidth="1"/>
    <col min="7" max="7" width="11.28515625" style="36" customWidth="1"/>
    <col min="8" max="8" width="6.5703125" style="36" customWidth="1"/>
    <col min="9" max="9" width="7.140625" style="36" customWidth="1"/>
    <col min="10" max="10" width="12.42578125" style="36" customWidth="1"/>
    <col min="11" max="11" width="16.5703125" style="36" customWidth="1"/>
    <col min="12" max="12" width="21.140625" style="36" customWidth="1"/>
    <col min="13" max="13" width="15" style="36" customWidth="1"/>
    <col min="14" max="14" width="12.7109375" style="36" customWidth="1"/>
    <col min="15" max="16384" width="9.140625" style="36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338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 ht="17.100000000000001" customHeight="1">
      <c r="A10" s="324" t="s">
        <v>490</v>
      </c>
      <c r="B10" s="325"/>
      <c r="C10" s="325"/>
      <c r="D10" s="325"/>
      <c r="E10" s="325"/>
      <c r="F10" s="325"/>
      <c r="G10" s="325"/>
      <c r="H10" s="325"/>
      <c r="I10" s="326"/>
    </row>
    <row r="11" spans="1:12" ht="17.100000000000001" customHeight="1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 ht="17.100000000000001" customHeight="1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43" t="s">
        <v>7</v>
      </c>
      <c r="L13" s="38"/>
    </row>
    <row r="14" spans="1:12" ht="20.25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337"/>
      <c r="I14" s="344"/>
      <c r="L14" s="38"/>
    </row>
    <row r="15" spans="1:12" ht="17.100000000000001" customHeight="1" thickTop="1">
      <c r="A15" s="154">
        <v>1</v>
      </c>
      <c r="B15" s="21" t="s">
        <v>86</v>
      </c>
      <c r="C15" s="12">
        <v>155263</v>
      </c>
      <c r="D15" s="12">
        <v>1</v>
      </c>
      <c r="E15" s="12">
        <v>0</v>
      </c>
      <c r="F15" s="12">
        <v>0</v>
      </c>
      <c r="G15" s="12">
        <f>C15</f>
        <v>155263</v>
      </c>
      <c r="H15" s="12">
        <v>1</v>
      </c>
      <c r="I15" s="11"/>
    </row>
    <row r="16" spans="1:12" ht="17.100000000000001" customHeight="1">
      <c r="A16" s="153">
        <v>2</v>
      </c>
      <c r="B16" s="22" t="s">
        <v>87</v>
      </c>
      <c r="C16" s="12">
        <v>134115</v>
      </c>
      <c r="D16" s="12">
        <v>1</v>
      </c>
      <c r="E16" s="12">
        <v>0</v>
      </c>
      <c r="F16" s="12">
        <v>0</v>
      </c>
      <c r="G16" s="12">
        <f>C16</f>
        <v>134115</v>
      </c>
      <c r="H16" s="12">
        <v>1</v>
      </c>
      <c r="I16" s="2"/>
      <c r="K16" s="41"/>
    </row>
    <row r="17" spans="1:13" ht="17.100000000000001" customHeight="1">
      <c r="A17" s="153">
        <v>3</v>
      </c>
      <c r="B17" s="22" t="s">
        <v>80</v>
      </c>
      <c r="C17" s="12">
        <v>5274266</v>
      </c>
      <c r="D17" s="12">
        <v>46</v>
      </c>
      <c r="E17" s="12">
        <v>1100000</v>
      </c>
      <c r="F17" s="12">
        <v>40</v>
      </c>
      <c r="G17" s="12">
        <f>C17+E17</f>
        <v>6374266</v>
      </c>
      <c r="H17" s="12">
        <f>D17+F17</f>
        <v>86</v>
      </c>
      <c r="I17" s="2"/>
      <c r="L17" s="38"/>
    </row>
    <row r="18" spans="1:13" ht="17.100000000000001" customHeight="1">
      <c r="A18" s="153">
        <v>4</v>
      </c>
      <c r="B18" s="22" t="s">
        <v>120</v>
      </c>
      <c r="C18" s="12">
        <v>2330000</v>
      </c>
      <c r="D18" s="12">
        <v>23</v>
      </c>
      <c r="E18" s="12">
        <v>500000</v>
      </c>
      <c r="F18" s="12">
        <v>21</v>
      </c>
      <c r="G18" s="12">
        <f>C18+E18</f>
        <v>2830000</v>
      </c>
      <c r="H18" s="12">
        <f>D18+F18</f>
        <v>44</v>
      </c>
      <c r="I18" s="2"/>
      <c r="M18" s="38"/>
    </row>
    <row r="19" spans="1:13" ht="17.100000000000001" customHeight="1">
      <c r="A19" s="153">
        <v>5</v>
      </c>
      <c r="B19" s="22" t="s">
        <v>307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2"/>
      <c r="M19" s="38"/>
    </row>
    <row r="20" spans="1:13" ht="27" customHeight="1">
      <c r="A20" s="153">
        <v>6</v>
      </c>
      <c r="B20" s="22" t="s">
        <v>33</v>
      </c>
      <c r="C20" s="12">
        <v>1738422</v>
      </c>
      <c r="D20" s="12">
        <v>14</v>
      </c>
      <c r="E20" s="12">
        <v>0</v>
      </c>
      <c r="F20" s="12">
        <v>0</v>
      </c>
      <c r="G20" s="12">
        <f>C20</f>
        <v>1738422</v>
      </c>
      <c r="H20" s="12">
        <f>D20</f>
        <v>14</v>
      </c>
      <c r="I20" s="155"/>
    </row>
    <row r="21" spans="1:13" ht="27" customHeight="1">
      <c r="A21" s="153">
        <v>7</v>
      </c>
      <c r="B21" s="22" t="s">
        <v>34</v>
      </c>
      <c r="C21" s="12">
        <v>1302200</v>
      </c>
      <c r="D21" s="12">
        <v>12</v>
      </c>
      <c r="E21" s="12">
        <v>390000</v>
      </c>
      <c r="F21" s="12">
        <v>14</v>
      </c>
      <c r="G21" s="12">
        <f t="shared" ref="G21:H23" si="0">C21+E21</f>
        <v>1692200</v>
      </c>
      <c r="H21" s="12">
        <f t="shared" si="0"/>
        <v>26</v>
      </c>
      <c r="I21" s="155"/>
    </row>
    <row r="22" spans="1:13" ht="38.25">
      <c r="A22" s="153">
        <v>8</v>
      </c>
      <c r="B22" s="16" t="s">
        <v>35</v>
      </c>
      <c r="C22" s="12">
        <v>2706840</v>
      </c>
      <c r="D22" s="12">
        <v>24</v>
      </c>
      <c r="E22" s="12">
        <v>150000</v>
      </c>
      <c r="F22" s="12">
        <v>5</v>
      </c>
      <c r="G22" s="12">
        <f t="shared" si="0"/>
        <v>2856840</v>
      </c>
      <c r="H22" s="12">
        <f t="shared" si="0"/>
        <v>29</v>
      </c>
      <c r="I22" s="155"/>
    </row>
    <row r="23" spans="1:13" ht="17.100000000000001" customHeight="1">
      <c r="A23" s="153">
        <v>9</v>
      </c>
      <c r="B23" s="22" t="s">
        <v>36</v>
      </c>
      <c r="C23" s="12">
        <v>1995921</v>
      </c>
      <c r="D23" s="12">
        <v>18</v>
      </c>
      <c r="E23" s="12">
        <v>70000</v>
      </c>
      <c r="F23" s="12">
        <v>3</v>
      </c>
      <c r="G23" s="12">
        <f t="shared" si="0"/>
        <v>2065921</v>
      </c>
      <c r="H23" s="12">
        <f t="shared" si="0"/>
        <v>21</v>
      </c>
      <c r="I23" s="155"/>
      <c r="M23" s="38"/>
    </row>
    <row r="24" spans="1:13" ht="17.100000000000001" customHeight="1">
      <c r="A24" s="153">
        <v>10</v>
      </c>
      <c r="B24" s="22" t="s">
        <v>37</v>
      </c>
      <c r="C24" s="12">
        <f>G24-E24</f>
        <v>1375650</v>
      </c>
      <c r="D24" s="12"/>
      <c r="E24" s="12">
        <v>140000</v>
      </c>
      <c r="F24" s="12"/>
      <c r="G24" s="12">
        <v>1515650</v>
      </c>
      <c r="H24" s="12"/>
      <c r="I24" s="10"/>
    </row>
    <row r="25" spans="1:13" ht="17.100000000000001" customHeight="1">
      <c r="A25" s="153">
        <v>11</v>
      </c>
      <c r="B25" s="2" t="s">
        <v>38</v>
      </c>
      <c r="C25" s="78">
        <f>G25-E25</f>
        <v>1612523</v>
      </c>
      <c r="D25" s="78">
        <v>13</v>
      </c>
      <c r="E25" s="78">
        <v>390000</v>
      </c>
      <c r="F25" s="78">
        <v>14</v>
      </c>
      <c r="G25" s="78">
        <v>2002523</v>
      </c>
      <c r="H25" s="78">
        <f>D25+F25</f>
        <v>27</v>
      </c>
      <c r="I25" s="155"/>
    </row>
    <row r="26" spans="1:13" ht="17.100000000000001" customHeight="1">
      <c r="A26" s="153">
        <v>12</v>
      </c>
      <c r="B26" s="2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55"/>
      <c r="M26" s="38"/>
    </row>
    <row r="27" spans="1:13" ht="27" customHeight="1">
      <c r="A27" s="153">
        <v>13</v>
      </c>
      <c r="B27" s="22" t="s">
        <v>40</v>
      </c>
      <c r="C27" s="12">
        <v>2747000</v>
      </c>
      <c r="D27" s="12">
        <v>26</v>
      </c>
      <c r="E27" s="12">
        <v>365000</v>
      </c>
      <c r="F27" s="12">
        <v>9</v>
      </c>
      <c r="G27" s="12">
        <f>C27+E27</f>
        <v>3112000</v>
      </c>
      <c r="H27" s="12">
        <f>D27+F27</f>
        <v>35</v>
      </c>
      <c r="I27" s="155"/>
      <c r="K27" s="38"/>
    </row>
    <row r="28" spans="1:13" ht="17.100000000000001" customHeight="1">
      <c r="A28" s="153">
        <v>14</v>
      </c>
      <c r="B28" s="22" t="s">
        <v>41</v>
      </c>
      <c r="C28" s="12">
        <v>0</v>
      </c>
      <c r="D28" s="12">
        <v>0</v>
      </c>
      <c r="E28" s="12">
        <v>530000</v>
      </c>
      <c r="F28" s="12">
        <v>15</v>
      </c>
      <c r="G28" s="12">
        <f>E28</f>
        <v>530000</v>
      </c>
      <c r="H28" s="12">
        <v>15</v>
      </c>
      <c r="I28" s="13"/>
      <c r="K28" s="38"/>
    </row>
    <row r="29" spans="1:13" ht="27" customHeight="1">
      <c r="A29" s="153">
        <v>15</v>
      </c>
      <c r="B29" s="22" t="s">
        <v>42</v>
      </c>
      <c r="C29" s="12">
        <v>1380503</v>
      </c>
      <c r="D29" s="12">
        <v>12</v>
      </c>
      <c r="E29" s="12">
        <v>330000</v>
      </c>
      <c r="F29" s="12">
        <v>11</v>
      </c>
      <c r="G29" s="12">
        <f>C29+E29</f>
        <v>1710503</v>
      </c>
      <c r="H29" s="12">
        <f>D29+F29</f>
        <v>23</v>
      </c>
      <c r="I29" s="155"/>
      <c r="K29" s="38">
        <f>288151+C30</f>
        <v>3840405</v>
      </c>
    </row>
    <row r="30" spans="1:13" ht="17.100000000000001" customHeight="1">
      <c r="A30" s="153">
        <v>16</v>
      </c>
      <c r="B30" s="22" t="s">
        <v>43</v>
      </c>
      <c r="C30" s="12">
        <v>3552254</v>
      </c>
      <c r="D30" s="12">
        <v>33</v>
      </c>
      <c r="E30" s="12">
        <v>690000</v>
      </c>
      <c r="F30" s="12">
        <v>25</v>
      </c>
      <c r="G30" s="12">
        <v>3954103</v>
      </c>
      <c r="H30" s="12">
        <f>D30+F30</f>
        <v>58</v>
      </c>
      <c r="I30" s="155"/>
    </row>
    <row r="31" spans="1:13" ht="17.100000000000001" customHeight="1">
      <c r="A31" s="153">
        <v>17</v>
      </c>
      <c r="B31" s="22" t="s">
        <v>57</v>
      </c>
      <c r="C31" s="12">
        <v>0</v>
      </c>
      <c r="D31" s="12"/>
      <c r="E31" s="12">
        <v>670000</v>
      </c>
      <c r="F31" s="12">
        <v>19</v>
      </c>
      <c r="G31" s="12">
        <f>E31</f>
        <v>670000</v>
      </c>
      <c r="H31" s="12">
        <v>19</v>
      </c>
      <c r="I31" s="155"/>
    </row>
    <row r="32" spans="1:13" ht="17.100000000000001" customHeight="1">
      <c r="A32" s="153">
        <v>18</v>
      </c>
      <c r="B32" s="2" t="s">
        <v>44</v>
      </c>
      <c r="C32" s="12">
        <v>1013000</v>
      </c>
      <c r="D32" s="12">
        <v>11</v>
      </c>
      <c r="E32" s="12">
        <v>0</v>
      </c>
      <c r="F32" s="12">
        <v>0</v>
      </c>
      <c r="G32" s="12">
        <f>C32</f>
        <v>1013000</v>
      </c>
      <c r="H32" s="12">
        <v>11</v>
      </c>
      <c r="I32" s="155"/>
    </row>
    <row r="33" spans="1:13" ht="17.100000000000001" customHeight="1">
      <c r="A33" s="153">
        <v>19</v>
      </c>
      <c r="B33" s="2" t="s">
        <v>32</v>
      </c>
      <c r="C33" s="12">
        <f>G33-E33</f>
        <v>1790000</v>
      </c>
      <c r="D33" s="12">
        <v>15</v>
      </c>
      <c r="E33" s="12">
        <v>1930000</v>
      </c>
      <c r="F33" s="12">
        <v>79</v>
      </c>
      <c r="G33" s="12">
        <v>3720000</v>
      </c>
      <c r="H33" s="12">
        <f>D33+F33</f>
        <v>94</v>
      </c>
      <c r="I33" s="155"/>
      <c r="K33" s="38"/>
      <c r="L33" s="38"/>
    </row>
    <row r="34" spans="1:13" ht="17.100000000000001" customHeight="1">
      <c r="A34" s="153">
        <v>20</v>
      </c>
      <c r="B34" s="2" t="s">
        <v>45</v>
      </c>
      <c r="C34" s="12">
        <v>23250000</v>
      </c>
      <c r="D34" s="12">
        <v>189</v>
      </c>
      <c r="E34" s="12">
        <v>0</v>
      </c>
      <c r="F34" s="12">
        <v>0</v>
      </c>
      <c r="G34" s="12">
        <f>C34</f>
        <v>23250000</v>
      </c>
      <c r="H34" s="12">
        <f>D34</f>
        <v>189</v>
      </c>
      <c r="I34" s="155"/>
    </row>
    <row r="35" spans="1:13" ht="17.100000000000001" customHeight="1">
      <c r="A35" s="153">
        <v>21</v>
      </c>
      <c r="B35" s="2" t="s">
        <v>46</v>
      </c>
      <c r="C35" s="12">
        <v>1080000</v>
      </c>
      <c r="D35" s="12">
        <v>9</v>
      </c>
      <c r="E35" s="12">
        <v>0</v>
      </c>
      <c r="F35" s="12">
        <v>0</v>
      </c>
      <c r="G35" s="12">
        <f>C35</f>
        <v>1080000</v>
      </c>
      <c r="H35" s="12">
        <v>9</v>
      </c>
      <c r="I35" s="13"/>
      <c r="M35" s="39"/>
    </row>
    <row r="36" spans="1:13" ht="27.95" customHeight="1">
      <c r="A36" s="153">
        <v>22</v>
      </c>
      <c r="B36" s="22" t="s">
        <v>47</v>
      </c>
      <c r="C36" s="12">
        <f>G36</f>
        <v>1301149</v>
      </c>
      <c r="D36" s="12">
        <v>21</v>
      </c>
      <c r="E36" s="12">
        <v>0</v>
      </c>
      <c r="F36" s="12">
        <v>0</v>
      </c>
      <c r="G36" s="12">
        <v>1301149</v>
      </c>
      <c r="H36" s="12">
        <v>21</v>
      </c>
      <c r="I36" s="155"/>
    </row>
    <row r="37" spans="1:13" ht="27.95" customHeight="1">
      <c r="A37" s="153">
        <v>23</v>
      </c>
      <c r="B37" s="22" t="s">
        <v>48</v>
      </c>
      <c r="C37" s="12">
        <v>965240</v>
      </c>
      <c r="D37" s="12">
        <v>7</v>
      </c>
      <c r="E37" s="12">
        <v>110000</v>
      </c>
      <c r="F37" s="12">
        <v>3</v>
      </c>
      <c r="G37" s="12">
        <f>C37+E37</f>
        <v>1075240</v>
      </c>
      <c r="H37" s="12">
        <f>D37+F37</f>
        <v>10</v>
      </c>
      <c r="I37" s="155"/>
    </row>
    <row r="38" spans="1:13" ht="17.100000000000001" customHeight="1">
      <c r="A38" s="153">
        <v>24</v>
      </c>
      <c r="B38" s="22" t="s">
        <v>49</v>
      </c>
      <c r="C38" s="12">
        <f>G38-E38</f>
        <v>1530000</v>
      </c>
      <c r="D38" s="12">
        <v>12</v>
      </c>
      <c r="E38" s="12">
        <v>50000</v>
      </c>
      <c r="F38" s="12">
        <v>1</v>
      </c>
      <c r="G38" s="12">
        <v>1580000</v>
      </c>
      <c r="H38" s="12">
        <v>13</v>
      </c>
      <c r="I38" s="155"/>
    </row>
    <row r="39" spans="1:13" ht="17.100000000000001" customHeight="1">
      <c r="A39" s="153">
        <v>25</v>
      </c>
      <c r="B39" s="22" t="s">
        <v>50</v>
      </c>
      <c r="C39" s="12">
        <v>1439520</v>
      </c>
      <c r="D39" s="12">
        <v>12</v>
      </c>
      <c r="E39" s="12">
        <v>90000</v>
      </c>
      <c r="F39" s="12">
        <v>3</v>
      </c>
      <c r="G39" s="12">
        <f>C39+E39</f>
        <v>1529520</v>
      </c>
      <c r="H39" s="12">
        <v>15</v>
      </c>
      <c r="I39" s="18"/>
      <c r="L39" s="38"/>
    </row>
    <row r="40" spans="1:13" ht="17.100000000000001" customHeight="1">
      <c r="A40" s="153">
        <v>26</v>
      </c>
      <c r="B40" s="2" t="s">
        <v>360</v>
      </c>
      <c r="C40" s="12">
        <v>0</v>
      </c>
      <c r="D40" s="12">
        <v>0</v>
      </c>
      <c r="E40" s="12">
        <v>1250000</v>
      </c>
      <c r="F40" s="12"/>
      <c r="G40" s="12">
        <f>E40</f>
        <v>1250000</v>
      </c>
      <c r="H40" s="12"/>
      <c r="I40" s="31" t="s">
        <v>340</v>
      </c>
      <c r="M40" s="38"/>
    </row>
    <row r="41" spans="1:13" ht="17.100000000000001" customHeight="1">
      <c r="A41" s="153">
        <v>27</v>
      </c>
      <c r="B41" s="22" t="s">
        <v>55</v>
      </c>
      <c r="C41" s="12">
        <f>G41</f>
        <v>2408160</v>
      </c>
      <c r="D41" s="12">
        <v>25</v>
      </c>
      <c r="E41" s="12">
        <v>0</v>
      </c>
      <c r="F41" s="12"/>
      <c r="G41" s="12">
        <v>2408160</v>
      </c>
      <c r="H41" s="12">
        <v>25</v>
      </c>
      <c r="I41" s="54"/>
    </row>
    <row r="42" spans="1:13" ht="17.100000000000001" customHeight="1">
      <c r="A42" s="153">
        <v>28</v>
      </c>
      <c r="B42" s="2" t="s">
        <v>52</v>
      </c>
      <c r="C42" s="12">
        <v>1435000</v>
      </c>
      <c r="D42" s="12"/>
      <c r="E42" s="12">
        <v>0</v>
      </c>
      <c r="F42" s="12"/>
      <c r="G42" s="12">
        <f>C42</f>
        <v>1435000</v>
      </c>
      <c r="H42" s="12">
        <v>0</v>
      </c>
      <c r="I42" s="155" t="s">
        <v>340</v>
      </c>
      <c r="M42" s="40"/>
    </row>
    <row r="43" spans="1:13" ht="17.100000000000001" customHeight="1">
      <c r="A43" s="153">
        <v>29</v>
      </c>
      <c r="B43" s="22" t="s">
        <v>361</v>
      </c>
      <c r="C43" s="12">
        <v>10700000</v>
      </c>
      <c r="D43" s="12"/>
      <c r="E43" s="12">
        <v>0</v>
      </c>
      <c r="F43" s="12"/>
      <c r="G43" s="12">
        <f>C43</f>
        <v>10700000</v>
      </c>
      <c r="H43" s="12">
        <v>0</v>
      </c>
      <c r="I43" s="155" t="s">
        <v>340</v>
      </c>
      <c r="M43" s="40"/>
    </row>
    <row r="44" spans="1:13" ht="17.100000000000001" customHeight="1">
      <c r="A44" s="153">
        <v>30</v>
      </c>
      <c r="B44" s="22" t="s">
        <v>54</v>
      </c>
      <c r="C44" s="12">
        <v>148105</v>
      </c>
      <c r="D44" s="12">
        <v>1</v>
      </c>
      <c r="E44" s="12">
        <f>G44-C44</f>
        <v>15828000</v>
      </c>
      <c r="F44" s="12">
        <v>616</v>
      </c>
      <c r="G44" s="12">
        <v>15976105</v>
      </c>
      <c r="H44" s="12">
        <f>D44+F44</f>
        <v>617</v>
      </c>
      <c r="I44" s="155"/>
      <c r="M44" s="41"/>
    </row>
    <row r="45" spans="1:13" ht="17.100000000000001" customHeight="1">
      <c r="A45" s="153">
        <v>31</v>
      </c>
      <c r="B45" s="2" t="s">
        <v>56</v>
      </c>
      <c r="C45" s="12">
        <f>G45-E45</f>
        <v>346830</v>
      </c>
      <c r="D45" s="12">
        <v>2</v>
      </c>
      <c r="E45" s="12">
        <v>730000</v>
      </c>
      <c r="F45" s="12">
        <v>13</v>
      </c>
      <c r="G45" s="12">
        <v>1076830</v>
      </c>
      <c r="H45" s="12">
        <v>15</v>
      </c>
      <c r="I45" s="155" t="s">
        <v>340</v>
      </c>
      <c r="K45" s="41"/>
      <c r="M45" s="40"/>
    </row>
    <row r="46" spans="1:13" ht="17.100000000000001" customHeight="1">
      <c r="A46" s="153">
        <v>32</v>
      </c>
      <c r="B46" s="2" t="s">
        <v>31</v>
      </c>
      <c r="C46" s="78">
        <f>G46</f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155"/>
      <c r="L46" s="38"/>
      <c r="M46" s="41"/>
    </row>
    <row r="47" spans="1:13" ht="17.100000000000001" customHeight="1">
      <c r="A47" s="345" t="s">
        <v>11</v>
      </c>
      <c r="B47" s="346"/>
      <c r="C47" s="33">
        <f t="shared" ref="C47:H47" si="1">SUM(C15:C46)</f>
        <v>74591961</v>
      </c>
      <c r="D47" s="33">
        <f t="shared" si="1"/>
        <v>535</v>
      </c>
      <c r="E47" s="33">
        <f t="shared" si="1"/>
        <v>25313000</v>
      </c>
      <c r="F47" s="33">
        <f t="shared" si="1"/>
        <v>891</v>
      </c>
      <c r="G47" s="33">
        <f t="shared" si="1"/>
        <v>99616810</v>
      </c>
      <c r="H47" s="33">
        <f t="shared" si="1"/>
        <v>1426</v>
      </c>
      <c r="I47" s="4"/>
      <c r="K47" s="41"/>
      <c r="L47" s="38"/>
    </row>
    <row r="48" spans="1:13" ht="30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  <c r="K48" s="41"/>
      <c r="L48" s="38"/>
    </row>
    <row r="49" spans="1:13" ht="18" customHeight="1">
      <c r="A49" s="338" t="s">
        <v>0</v>
      </c>
      <c r="B49" s="338" t="s">
        <v>1</v>
      </c>
      <c r="C49" s="368" t="s">
        <v>2</v>
      </c>
      <c r="D49" s="369"/>
      <c r="E49" s="369"/>
      <c r="F49" s="370"/>
      <c r="G49" s="371" t="s">
        <v>6</v>
      </c>
      <c r="H49" s="336" t="s">
        <v>8</v>
      </c>
      <c r="I49" s="338" t="s">
        <v>7</v>
      </c>
      <c r="K49" s="41"/>
      <c r="L49" s="42"/>
      <c r="M49" s="40"/>
    </row>
    <row r="50" spans="1:13" ht="18" customHeight="1" thickBot="1">
      <c r="A50" s="339"/>
      <c r="B50" s="339"/>
      <c r="C50" s="156" t="s">
        <v>3</v>
      </c>
      <c r="D50" s="56" t="s">
        <v>4</v>
      </c>
      <c r="E50" s="156" t="s">
        <v>5</v>
      </c>
      <c r="F50" s="56" t="s">
        <v>4</v>
      </c>
      <c r="G50" s="372"/>
      <c r="H50" s="337"/>
      <c r="I50" s="339"/>
      <c r="M50" s="40"/>
    </row>
    <row r="51" spans="1:13" ht="21.95" customHeight="1" thickTop="1">
      <c r="A51" s="1">
        <v>1</v>
      </c>
      <c r="B51" s="2" t="s">
        <v>15</v>
      </c>
      <c r="C51" s="12">
        <v>0</v>
      </c>
      <c r="D51" s="12">
        <v>0</v>
      </c>
      <c r="E51" s="12">
        <v>280000</v>
      </c>
      <c r="F51" s="12">
        <v>14</v>
      </c>
      <c r="G51" s="12">
        <v>280000</v>
      </c>
      <c r="H51" s="12">
        <v>14</v>
      </c>
      <c r="I51" s="11"/>
      <c r="M51" s="41"/>
    </row>
    <row r="52" spans="1:13" ht="21.95" customHeight="1">
      <c r="A52" s="155">
        <v>2</v>
      </c>
      <c r="B52" s="2" t="s">
        <v>16</v>
      </c>
      <c r="C52" s="12">
        <v>1546913</v>
      </c>
      <c r="D52" s="12">
        <v>14</v>
      </c>
      <c r="E52" s="12">
        <v>0</v>
      </c>
      <c r="F52" s="12">
        <v>0</v>
      </c>
      <c r="G52" s="12">
        <f>C52</f>
        <v>1546913</v>
      </c>
      <c r="H52" s="35">
        <v>14</v>
      </c>
      <c r="I52" s="157"/>
      <c r="L52" s="41"/>
    </row>
    <row r="53" spans="1:13" ht="21.95" customHeight="1">
      <c r="A53" s="155">
        <v>3</v>
      </c>
      <c r="B53" s="2" t="s">
        <v>17</v>
      </c>
      <c r="C53" s="7">
        <v>1795000</v>
      </c>
      <c r="D53" s="7">
        <v>14</v>
      </c>
      <c r="E53" s="7">
        <v>0</v>
      </c>
      <c r="F53" s="7">
        <v>0</v>
      </c>
      <c r="G53" s="7">
        <f>C53</f>
        <v>1795000</v>
      </c>
      <c r="H53" s="8">
        <v>14</v>
      </c>
      <c r="I53" s="2"/>
    </row>
    <row r="54" spans="1:13" ht="21.95" customHeight="1">
      <c r="A54" s="155">
        <v>4</v>
      </c>
      <c r="B54" s="2" t="s">
        <v>18</v>
      </c>
      <c r="C54" s="7">
        <f>G54-E54</f>
        <v>374750</v>
      </c>
      <c r="D54" s="12">
        <v>4</v>
      </c>
      <c r="E54" s="7">
        <v>246000</v>
      </c>
      <c r="F54" s="12">
        <v>12</v>
      </c>
      <c r="G54" s="7">
        <v>620750</v>
      </c>
      <c r="H54" s="12">
        <f>D54+F54</f>
        <v>16</v>
      </c>
      <c r="I54" s="2"/>
      <c r="L54" s="43"/>
    </row>
    <row r="55" spans="1:13" ht="21.95" customHeight="1">
      <c r="A55" s="155">
        <v>5</v>
      </c>
      <c r="B55" s="2" t="s">
        <v>26</v>
      </c>
      <c r="C55" s="7">
        <v>1382085</v>
      </c>
      <c r="D55" s="7">
        <v>0</v>
      </c>
      <c r="E55" s="7">
        <v>0</v>
      </c>
      <c r="F55" s="7">
        <v>0</v>
      </c>
      <c r="G55" s="7">
        <f>C55</f>
        <v>1382085</v>
      </c>
      <c r="H55" s="8">
        <v>0</v>
      </c>
      <c r="I55" s="2"/>
      <c r="L55" s="43"/>
    </row>
    <row r="56" spans="1:13" ht="21.95" customHeight="1">
      <c r="A56" s="155">
        <v>6</v>
      </c>
      <c r="B56" s="2" t="s">
        <v>98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2"/>
      <c r="L56" s="43"/>
    </row>
    <row r="57" spans="1:13" ht="21.95" customHeight="1">
      <c r="A57" s="155">
        <v>7</v>
      </c>
      <c r="B57" s="2" t="s">
        <v>19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8">
        <v>0</v>
      </c>
      <c r="I57" s="2"/>
      <c r="J57" s="44"/>
      <c r="L57" s="43"/>
    </row>
    <row r="58" spans="1:13" ht="21.95" customHeight="1">
      <c r="A58" s="155">
        <v>8</v>
      </c>
      <c r="B58" s="2" t="s">
        <v>20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8">
        <v>0</v>
      </c>
      <c r="I58" s="2"/>
      <c r="L58" s="38"/>
    </row>
    <row r="59" spans="1:13" ht="21.95" customHeight="1">
      <c r="A59" s="155">
        <v>9</v>
      </c>
      <c r="B59" s="2" t="s">
        <v>21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8">
        <v>0</v>
      </c>
      <c r="I59" s="2"/>
      <c r="L59" s="38"/>
    </row>
    <row r="60" spans="1:13" ht="21.95" customHeight="1">
      <c r="A60" s="155">
        <v>10</v>
      </c>
      <c r="B60" s="2" t="s">
        <v>22</v>
      </c>
      <c r="C60" s="7">
        <v>0</v>
      </c>
      <c r="D60" s="155"/>
      <c r="E60" s="7">
        <v>0</v>
      </c>
      <c r="F60" s="7">
        <v>0</v>
      </c>
      <c r="G60" s="7">
        <v>0</v>
      </c>
      <c r="H60" s="155"/>
      <c r="I60" s="2"/>
      <c r="L60" s="38"/>
    </row>
    <row r="61" spans="1:13" ht="21.95" customHeight="1">
      <c r="A61" s="155">
        <v>11</v>
      </c>
      <c r="B61" s="2" t="s">
        <v>23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8">
        <v>0</v>
      </c>
      <c r="I61" s="2"/>
      <c r="L61" s="38"/>
    </row>
    <row r="62" spans="1:13" ht="21.95" customHeight="1">
      <c r="A62" s="155">
        <v>12</v>
      </c>
      <c r="B62" s="2" t="s">
        <v>28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8">
        <v>0</v>
      </c>
      <c r="I62" s="2"/>
    </row>
    <row r="63" spans="1:13" ht="21.95" customHeight="1">
      <c r="A63" s="155">
        <v>13</v>
      </c>
      <c r="B63" s="2" t="s">
        <v>24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2"/>
    </row>
    <row r="64" spans="1:13" ht="21.95" customHeight="1">
      <c r="A64" s="155">
        <v>14</v>
      </c>
      <c r="B64" s="2" t="s">
        <v>25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2"/>
    </row>
    <row r="65" spans="1:11" ht="21.95" customHeight="1">
      <c r="A65" s="155">
        <v>15</v>
      </c>
      <c r="B65" s="2" t="s">
        <v>27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2"/>
      <c r="K65" s="41"/>
    </row>
    <row r="66" spans="1:11" ht="21.95" customHeight="1">
      <c r="A66" s="350" t="s">
        <v>10</v>
      </c>
      <c r="B66" s="351"/>
      <c r="C66" s="33">
        <f>SUM(C52:C65)</f>
        <v>5098748</v>
      </c>
      <c r="D66" s="33">
        <f>SUM(D51:D65)</f>
        <v>32</v>
      </c>
      <c r="E66" s="33">
        <f>SUM(E51:E65)</f>
        <v>526000</v>
      </c>
      <c r="F66" s="33">
        <f>SUM(F51:F65)</f>
        <v>26</v>
      </c>
      <c r="G66" s="33">
        <f>SUM(G51:G65)</f>
        <v>5624748</v>
      </c>
      <c r="H66" s="34">
        <f>SUM(H51:H65)</f>
        <v>58</v>
      </c>
      <c r="I66" s="2"/>
      <c r="K66" s="41"/>
    </row>
    <row r="67" spans="1:11" ht="30" customHeight="1">
      <c r="A67" s="347" t="s">
        <v>30</v>
      </c>
      <c r="B67" s="348"/>
      <c r="C67" s="348"/>
      <c r="D67" s="348"/>
      <c r="E67" s="348"/>
      <c r="F67" s="348"/>
      <c r="G67" s="348"/>
      <c r="H67" s="348"/>
      <c r="I67" s="349"/>
    </row>
    <row r="68" spans="1:11" ht="21.95" customHeight="1">
      <c r="A68" s="331" t="s">
        <v>0</v>
      </c>
      <c r="B68" s="331" t="s">
        <v>9</v>
      </c>
      <c r="C68" s="340" t="s">
        <v>2</v>
      </c>
      <c r="D68" s="341"/>
      <c r="E68" s="341"/>
      <c r="F68" s="342"/>
      <c r="G68" s="336" t="s">
        <v>12</v>
      </c>
      <c r="H68" s="336" t="s">
        <v>8</v>
      </c>
      <c r="I68" s="336" t="s">
        <v>14</v>
      </c>
    </row>
    <row r="69" spans="1:11" ht="21.95" customHeight="1" thickBot="1">
      <c r="A69" s="332"/>
      <c r="B69" s="332"/>
      <c r="C69" s="24" t="s">
        <v>3</v>
      </c>
      <c r="D69" s="56" t="s">
        <v>4</v>
      </c>
      <c r="E69" s="24" t="s">
        <v>5</v>
      </c>
      <c r="F69" s="56" t="s">
        <v>4</v>
      </c>
      <c r="G69" s="337"/>
      <c r="H69" s="337"/>
      <c r="I69" s="337"/>
    </row>
    <row r="70" spans="1:11" ht="21.95" customHeight="1" thickTop="1">
      <c r="A70" s="76">
        <v>1</v>
      </c>
      <c r="B70" s="59" t="s">
        <v>131</v>
      </c>
      <c r="C70" s="78">
        <v>250000</v>
      </c>
      <c r="D70" s="77">
        <v>1</v>
      </c>
      <c r="E70" s="78">
        <v>0</v>
      </c>
      <c r="F70" s="78">
        <v>0</v>
      </c>
      <c r="G70" s="78">
        <f t="shared" ref="G70:G84" si="2">C70</f>
        <v>250000</v>
      </c>
      <c r="H70" s="77">
        <v>1</v>
      </c>
      <c r="I70" s="75"/>
    </row>
    <row r="71" spans="1:11" ht="21.95" customHeight="1">
      <c r="A71" s="150">
        <v>2</v>
      </c>
      <c r="B71" s="79" t="s">
        <v>130</v>
      </c>
      <c r="C71" s="78">
        <v>100000</v>
      </c>
      <c r="D71" s="77">
        <v>1</v>
      </c>
      <c r="E71" s="78">
        <v>0</v>
      </c>
      <c r="F71" s="78">
        <v>0</v>
      </c>
      <c r="G71" s="78">
        <f t="shared" si="2"/>
        <v>100000</v>
      </c>
      <c r="H71" s="77">
        <v>1</v>
      </c>
      <c r="I71" s="79"/>
    </row>
    <row r="72" spans="1:11" ht="21.95" customHeight="1">
      <c r="A72" s="76">
        <v>3</v>
      </c>
      <c r="B72" s="79" t="s">
        <v>341</v>
      </c>
      <c r="C72" s="78">
        <v>300000</v>
      </c>
      <c r="D72" s="77">
        <v>1</v>
      </c>
      <c r="E72" s="78">
        <v>0</v>
      </c>
      <c r="F72" s="78">
        <v>0</v>
      </c>
      <c r="G72" s="78">
        <f t="shared" si="2"/>
        <v>300000</v>
      </c>
      <c r="H72" s="77">
        <v>1</v>
      </c>
      <c r="I72" s="79"/>
    </row>
    <row r="73" spans="1:11" ht="21.95" customHeight="1">
      <c r="A73" s="150">
        <v>4</v>
      </c>
      <c r="B73" s="2" t="s">
        <v>342</v>
      </c>
      <c r="C73" s="78">
        <v>500000</v>
      </c>
      <c r="D73" s="77">
        <v>1</v>
      </c>
      <c r="E73" s="78">
        <v>0</v>
      </c>
      <c r="F73" s="78">
        <v>0</v>
      </c>
      <c r="G73" s="78">
        <f t="shared" si="2"/>
        <v>500000</v>
      </c>
      <c r="H73" s="77">
        <v>1</v>
      </c>
      <c r="I73" s="79"/>
    </row>
    <row r="74" spans="1:11" ht="21.95" customHeight="1">
      <c r="A74" s="76">
        <v>5</v>
      </c>
      <c r="B74" s="79" t="s">
        <v>351</v>
      </c>
      <c r="C74" s="78">
        <v>1000000</v>
      </c>
      <c r="D74" s="77">
        <v>1</v>
      </c>
      <c r="E74" s="78">
        <v>0</v>
      </c>
      <c r="F74" s="78">
        <v>0</v>
      </c>
      <c r="G74" s="78">
        <f t="shared" si="2"/>
        <v>1000000</v>
      </c>
      <c r="H74" s="77">
        <v>1</v>
      </c>
      <c r="I74" s="79"/>
    </row>
    <row r="75" spans="1:11" ht="21.95" customHeight="1">
      <c r="A75" s="150">
        <v>6</v>
      </c>
      <c r="B75" s="2" t="s">
        <v>352</v>
      </c>
      <c r="C75" s="98">
        <v>820000</v>
      </c>
      <c r="D75" s="77">
        <v>1</v>
      </c>
      <c r="E75" s="78">
        <v>0</v>
      </c>
      <c r="F75" s="78">
        <v>0</v>
      </c>
      <c r="G75" s="98">
        <f t="shared" si="2"/>
        <v>820000</v>
      </c>
      <c r="H75" s="77">
        <v>1</v>
      </c>
      <c r="I75" s="79"/>
    </row>
    <row r="76" spans="1:11" ht="21.95" customHeight="1">
      <c r="A76" s="76">
        <v>7</v>
      </c>
      <c r="B76" s="79" t="s">
        <v>353</v>
      </c>
      <c r="C76" s="98">
        <v>200000</v>
      </c>
      <c r="D76" s="77">
        <v>1</v>
      </c>
      <c r="E76" s="78">
        <v>0</v>
      </c>
      <c r="F76" s="78">
        <v>0</v>
      </c>
      <c r="G76" s="98">
        <f t="shared" si="2"/>
        <v>200000</v>
      </c>
      <c r="H76" s="77">
        <v>1</v>
      </c>
      <c r="I76" s="79"/>
    </row>
    <row r="77" spans="1:11" ht="21.95" customHeight="1">
      <c r="A77" s="150">
        <v>8</v>
      </c>
      <c r="B77" s="79" t="s">
        <v>346</v>
      </c>
      <c r="C77" s="98">
        <v>100000</v>
      </c>
      <c r="D77" s="77">
        <v>1</v>
      </c>
      <c r="E77" s="78"/>
      <c r="F77" s="78"/>
      <c r="G77" s="98">
        <f t="shared" si="2"/>
        <v>100000</v>
      </c>
      <c r="H77" s="77">
        <v>1</v>
      </c>
      <c r="I77" s="79"/>
    </row>
    <row r="78" spans="1:11" ht="21.95" customHeight="1">
      <c r="A78" s="76">
        <v>9</v>
      </c>
      <c r="B78" s="79" t="s">
        <v>265</v>
      </c>
      <c r="C78" s="98">
        <v>250000</v>
      </c>
      <c r="D78" s="77">
        <v>1</v>
      </c>
      <c r="E78" s="78"/>
      <c r="F78" s="78"/>
      <c r="G78" s="98">
        <f t="shared" si="2"/>
        <v>250000</v>
      </c>
      <c r="H78" s="77">
        <v>1</v>
      </c>
      <c r="I78" s="79"/>
    </row>
    <row r="79" spans="1:11" ht="21.95" customHeight="1">
      <c r="A79" s="150">
        <v>10</v>
      </c>
      <c r="B79" s="79" t="s">
        <v>124</v>
      </c>
      <c r="C79" s="98">
        <v>300000</v>
      </c>
      <c r="D79" s="77">
        <v>1</v>
      </c>
      <c r="E79" s="78"/>
      <c r="F79" s="78"/>
      <c r="G79" s="98">
        <f t="shared" si="2"/>
        <v>300000</v>
      </c>
      <c r="H79" s="77">
        <v>1</v>
      </c>
      <c r="I79" s="79"/>
    </row>
    <row r="80" spans="1:11" ht="21.95" customHeight="1">
      <c r="A80" s="76">
        <v>11</v>
      </c>
      <c r="B80" s="79" t="s">
        <v>348</v>
      </c>
      <c r="C80" s="98">
        <v>200000</v>
      </c>
      <c r="D80" s="77">
        <v>1</v>
      </c>
      <c r="E80" s="78"/>
      <c r="F80" s="78"/>
      <c r="G80" s="98">
        <f t="shared" si="2"/>
        <v>200000</v>
      </c>
      <c r="H80" s="77">
        <v>1</v>
      </c>
      <c r="I80" s="79"/>
    </row>
    <row r="81" spans="1:11" ht="21.95" customHeight="1">
      <c r="A81" s="150">
        <v>12</v>
      </c>
      <c r="B81" s="79" t="s">
        <v>349</v>
      </c>
      <c r="C81" s="98">
        <v>202000</v>
      </c>
      <c r="D81" s="77">
        <v>1</v>
      </c>
      <c r="E81" s="78"/>
      <c r="F81" s="78"/>
      <c r="G81" s="98">
        <f t="shared" si="2"/>
        <v>202000</v>
      </c>
      <c r="H81" s="77">
        <v>1</v>
      </c>
      <c r="I81" s="79"/>
    </row>
    <row r="82" spans="1:11" ht="21.95" customHeight="1">
      <c r="A82" s="76">
        <v>13</v>
      </c>
      <c r="B82" s="79" t="s">
        <v>350</v>
      </c>
      <c r="C82" s="98">
        <v>150000</v>
      </c>
      <c r="D82" s="77">
        <v>1</v>
      </c>
      <c r="E82" s="78"/>
      <c r="F82" s="78"/>
      <c r="G82" s="98">
        <f t="shared" si="2"/>
        <v>150000</v>
      </c>
      <c r="H82" s="77">
        <v>1</v>
      </c>
      <c r="I82" s="79"/>
    </row>
    <row r="83" spans="1:11" ht="21.95" customHeight="1">
      <c r="A83" s="162">
        <v>14</v>
      </c>
      <c r="B83" s="79" t="s">
        <v>354</v>
      </c>
      <c r="C83" s="98">
        <v>1000000</v>
      </c>
      <c r="D83" s="77">
        <v>1</v>
      </c>
      <c r="E83" s="78"/>
      <c r="F83" s="78"/>
      <c r="G83" s="98">
        <f t="shared" si="2"/>
        <v>1000000</v>
      </c>
      <c r="H83" s="77">
        <v>1</v>
      </c>
      <c r="I83" s="79"/>
    </row>
    <row r="84" spans="1:11" ht="21.95" customHeight="1">
      <c r="A84" s="76">
        <v>15</v>
      </c>
      <c r="B84" s="79" t="s">
        <v>347</v>
      </c>
      <c r="C84" s="98">
        <v>1300000</v>
      </c>
      <c r="D84" s="77">
        <v>1</v>
      </c>
      <c r="E84" s="78"/>
      <c r="F84" s="78"/>
      <c r="G84" s="98">
        <f t="shared" si="2"/>
        <v>1300000</v>
      </c>
      <c r="H84" s="77">
        <v>1</v>
      </c>
      <c r="I84" s="79"/>
    </row>
    <row r="85" spans="1:11" ht="21.95" customHeight="1">
      <c r="A85" s="357" t="s">
        <v>11</v>
      </c>
      <c r="B85" s="359"/>
      <c r="C85" s="81">
        <f>SUM(C70:C84)</f>
        <v>6672000</v>
      </c>
      <c r="D85" s="81">
        <f>SUM(D70:D84)</f>
        <v>15</v>
      </c>
      <c r="E85" s="78">
        <v>0</v>
      </c>
      <c r="F85" s="78">
        <v>0</v>
      </c>
      <c r="G85" s="81">
        <f>SUM(G70:G84)</f>
        <v>6672000</v>
      </c>
      <c r="H85" s="81">
        <f>SUM(H70:H84)</f>
        <v>15</v>
      </c>
      <c r="I85" s="79"/>
      <c r="K85" s="41"/>
    </row>
    <row r="86" spans="1:11" ht="30" customHeight="1">
      <c r="A86" s="82" t="s">
        <v>79</v>
      </c>
      <c r="B86" s="347" t="s">
        <v>77</v>
      </c>
      <c r="C86" s="348"/>
      <c r="D86" s="348"/>
      <c r="E86" s="348"/>
      <c r="F86" s="348"/>
      <c r="G86" s="348"/>
      <c r="H86" s="348"/>
      <c r="I86" s="349"/>
    </row>
    <row r="87" spans="1:11" ht="30" customHeight="1">
      <c r="A87" s="144" t="s">
        <v>61</v>
      </c>
      <c r="B87" s="149" t="s">
        <v>75</v>
      </c>
      <c r="C87" s="83"/>
      <c r="D87" s="83"/>
      <c r="E87" s="83"/>
      <c r="F87" s="83"/>
      <c r="G87" s="83"/>
      <c r="H87" s="83"/>
      <c r="I87" s="84"/>
    </row>
    <row r="88" spans="1:11" ht="35.1" customHeight="1" thickBot="1">
      <c r="A88" s="89" t="s">
        <v>0</v>
      </c>
      <c r="B88" s="90" t="s">
        <v>62</v>
      </c>
      <c r="C88" s="90" t="s">
        <v>63</v>
      </c>
      <c r="D88" s="373" t="s">
        <v>64</v>
      </c>
      <c r="E88" s="373"/>
      <c r="F88" s="373" t="s">
        <v>65</v>
      </c>
      <c r="G88" s="373"/>
      <c r="H88" s="373" t="s">
        <v>66</v>
      </c>
      <c r="I88" s="373"/>
    </row>
    <row r="89" spans="1:11" ht="27.95" customHeight="1">
      <c r="A89" s="153">
        <v>1</v>
      </c>
      <c r="B89" s="72" t="s">
        <v>343</v>
      </c>
      <c r="C89" s="75" t="s">
        <v>67</v>
      </c>
      <c r="D89" s="374" t="s">
        <v>283</v>
      </c>
      <c r="E89" s="375"/>
      <c r="F89" s="385" t="s">
        <v>102</v>
      </c>
      <c r="G89" s="386"/>
      <c r="H89" s="301">
        <v>4200000</v>
      </c>
      <c r="I89" s="301"/>
    </row>
    <row r="90" spans="1:11" ht="27.95" customHeight="1">
      <c r="A90" s="153">
        <v>2</v>
      </c>
      <c r="B90" s="72" t="s">
        <v>343</v>
      </c>
      <c r="C90" s="75" t="s">
        <v>67</v>
      </c>
      <c r="D90" s="299" t="s">
        <v>13</v>
      </c>
      <c r="E90" s="300"/>
      <c r="F90" s="385" t="s">
        <v>206</v>
      </c>
      <c r="G90" s="386"/>
      <c r="H90" s="301">
        <v>15000000</v>
      </c>
      <c r="I90" s="301"/>
    </row>
    <row r="91" spans="1:11" ht="27.95" customHeight="1">
      <c r="A91" s="153">
        <v>3</v>
      </c>
      <c r="B91" s="72" t="s">
        <v>343</v>
      </c>
      <c r="C91" s="75" t="s">
        <v>67</v>
      </c>
      <c r="D91" s="299" t="s">
        <v>13</v>
      </c>
      <c r="E91" s="300"/>
      <c r="F91" s="385" t="s">
        <v>206</v>
      </c>
      <c r="G91" s="386"/>
      <c r="H91" s="296">
        <v>15000000</v>
      </c>
      <c r="I91" s="297"/>
    </row>
    <row r="92" spans="1:11" ht="27.95" customHeight="1">
      <c r="A92" s="153">
        <v>4</v>
      </c>
      <c r="B92" s="72" t="s">
        <v>343</v>
      </c>
      <c r="C92" s="75" t="s">
        <v>67</v>
      </c>
      <c r="D92" s="299" t="s">
        <v>13</v>
      </c>
      <c r="E92" s="300"/>
      <c r="F92" s="385" t="s">
        <v>358</v>
      </c>
      <c r="G92" s="386"/>
      <c r="H92" s="296">
        <v>1500000</v>
      </c>
      <c r="I92" s="297"/>
    </row>
    <row r="93" spans="1:11" ht="27.95" customHeight="1">
      <c r="A93" s="153">
        <v>5</v>
      </c>
      <c r="B93" s="72" t="s">
        <v>344</v>
      </c>
      <c r="C93" s="75" t="s">
        <v>67</v>
      </c>
      <c r="D93" s="299" t="s">
        <v>13</v>
      </c>
      <c r="E93" s="300"/>
      <c r="F93" s="385" t="s">
        <v>69</v>
      </c>
      <c r="G93" s="386"/>
      <c r="H93" s="296">
        <v>1000000</v>
      </c>
      <c r="I93" s="297"/>
      <c r="J93" s="46"/>
    </row>
    <row r="94" spans="1:11" ht="27.95" customHeight="1">
      <c r="A94" s="153">
        <v>6</v>
      </c>
      <c r="B94" s="72" t="s">
        <v>344</v>
      </c>
      <c r="C94" s="75" t="s">
        <v>67</v>
      </c>
      <c r="D94" s="299" t="s">
        <v>13</v>
      </c>
      <c r="E94" s="300"/>
      <c r="F94" s="385" t="s">
        <v>358</v>
      </c>
      <c r="G94" s="386"/>
      <c r="H94" s="296">
        <v>2500000</v>
      </c>
      <c r="I94" s="297"/>
      <c r="J94" s="46"/>
    </row>
    <row r="95" spans="1:11" ht="23.1" customHeight="1">
      <c r="A95" s="153">
        <v>7</v>
      </c>
      <c r="B95" s="72" t="s">
        <v>344</v>
      </c>
      <c r="C95" s="75" t="s">
        <v>67</v>
      </c>
      <c r="D95" s="299" t="s">
        <v>13</v>
      </c>
      <c r="E95" s="300"/>
      <c r="F95" s="391" t="s">
        <v>70</v>
      </c>
      <c r="G95" s="392"/>
      <c r="H95" s="296">
        <v>2000000</v>
      </c>
      <c r="I95" s="297"/>
    </row>
    <row r="96" spans="1:11" ht="23.1" customHeight="1">
      <c r="A96" s="153">
        <v>8</v>
      </c>
      <c r="B96" s="72" t="s">
        <v>344</v>
      </c>
      <c r="C96" s="75" t="s">
        <v>67</v>
      </c>
      <c r="D96" s="299" t="s">
        <v>13</v>
      </c>
      <c r="E96" s="300"/>
      <c r="F96" s="391" t="s">
        <v>70</v>
      </c>
      <c r="G96" s="392"/>
      <c r="H96" s="296">
        <v>2000000</v>
      </c>
      <c r="I96" s="297"/>
    </row>
    <row r="97" spans="1:9" ht="23.1" customHeight="1">
      <c r="A97" s="153">
        <v>9</v>
      </c>
      <c r="B97" s="72" t="s">
        <v>344</v>
      </c>
      <c r="C97" s="75" t="s">
        <v>67</v>
      </c>
      <c r="D97" s="299" t="s">
        <v>13</v>
      </c>
      <c r="E97" s="300"/>
      <c r="F97" s="391" t="s">
        <v>70</v>
      </c>
      <c r="G97" s="392"/>
      <c r="H97" s="296">
        <v>2000000</v>
      </c>
      <c r="I97" s="297"/>
    </row>
    <row r="98" spans="1:9" ht="23.1" customHeight="1">
      <c r="A98" s="153">
        <v>10</v>
      </c>
      <c r="B98" s="72" t="s">
        <v>344</v>
      </c>
      <c r="C98" s="75" t="s">
        <v>67</v>
      </c>
      <c r="D98" s="299" t="s">
        <v>13</v>
      </c>
      <c r="E98" s="300"/>
      <c r="F98" s="391" t="s">
        <v>70</v>
      </c>
      <c r="G98" s="392"/>
      <c r="H98" s="296">
        <v>2000000</v>
      </c>
      <c r="I98" s="297"/>
    </row>
    <row r="99" spans="1:9" ht="23.1" customHeight="1">
      <c r="A99" s="153">
        <v>11</v>
      </c>
      <c r="B99" s="72" t="s">
        <v>344</v>
      </c>
      <c r="C99" s="75" t="s">
        <v>67</v>
      </c>
      <c r="D99" s="299" t="s">
        <v>13</v>
      </c>
      <c r="E99" s="300"/>
      <c r="F99" s="391" t="s">
        <v>70</v>
      </c>
      <c r="G99" s="392"/>
      <c r="H99" s="296">
        <v>2500000</v>
      </c>
      <c r="I99" s="297"/>
    </row>
    <row r="100" spans="1:9" ht="23.1" customHeight="1">
      <c r="A100" s="153">
        <v>12</v>
      </c>
      <c r="B100" s="72" t="s">
        <v>344</v>
      </c>
      <c r="C100" s="75" t="s">
        <v>67</v>
      </c>
      <c r="D100" s="299" t="s">
        <v>13</v>
      </c>
      <c r="E100" s="300"/>
      <c r="F100" s="385" t="s">
        <v>69</v>
      </c>
      <c r="G100" s="386"/>
      <c r="H100" s="296">
        <v>2000000</v>
      </c>
      <c r="I100" s="297"/>
    </row>
    <row r="101" spans="1:9" ht="23.1" customHeight="1">
      <c r="A101" s="153">
        <v>13</v>
      </c>
      <c r="B101" s="72" t="s">
        <v>344</v>
      </c>
      <c r="C101" s="75" t="s">
        <v>67</v>
      </c>
      <c r="D101" s="299" t="s">
        <v>13</v>
      </c>
      <c r="E101" s="300"/>
      <c r="F101" s="391" t="s">
        <v>70</v>
      </c>
      <c r="G101" s="392"/>
      <c r="H101" s="296">
        <v>1500000</v>
      </c>
      <c r="I101" s="297"/>
    </row>
    <row r="102" spans="1:9" ht="23.1" customHeight="1">
      <c r="A102" s="153">
        <v>14</v>
      </c>
      <c r="B102" s="72" t="s">
        <v>344</v>
      </c>
      <c r="C102" s="75" t="s">
        <v>67</v>
      </c>
      <c r="D102" s="299" t="s">
        <v>13</v>
      </c>
      <c r="E102" s="300"/>
      <c r="F102" s="391" t="s">
        <v>70</v>
      </c>
      <c r="G102" s="392"/>
      <c r="H102" s="296">
        <v>1500000</v>
      </c>
      <c r="I102" s="297"/>
    </row>
    <row r="103" spans="1:9" ht="23.1" customHeight="1">
      <c r="A103" s="153">
        <v>15</v>
      </c>
      <c r="B103" s="72" t="s">
        <v>344</v>
      </c>
      <c r="C103" s="75" t="s">
        <v>67</v>
      </c>
      <c r="D103" s="299" t="s">
        <v>13</v>
      </c>
      <c r="E103" s="300"/>
      <c r="F103" s="391" t="s">
        <v>70</v>
      </c>
      <c r="G103" s="392"/>
      <c r="H103" s="296">
        <v>2000000</v>
      </c>
      <c r="I103" s="297"/>
    </row>
    <row r="104" spans="1:9" ht="27.95" customHeight="1">
      <c r="A104" s="153">
        <v>16</v>
      </c>
      <c r="B104" s="72" t="s">
        <v>344</v>
      </c>
      <c r="C104" s="75" t="s">
        <v>67</v>
      </c>
      <c r="D104" s="299" t="s">
        <v>13</v>
      </c>
      <c r="E104" s="300"/>
      <c r="F104" s="385" t="s">
        <v>358</v>
      </c>
      <c r="G104" s="386"/>
      <c r="H104" s="296">
        <v>1000000</v>
      </c>
      <c r="I104" s="297"/>
    </row>
    <row r="105" spans="1:9" ht="27.95" customHeight="1">
      <c r="A105" s="153">
        <v>17</v>
      </c>
      <c r="B105" s="72" t="s">
        <v>344</v>
      </c>
      <c r="C105" s="75" t="s">
        <v>67</v>
      </c>
      <c r="D105" s="299" t="s">
        <v>13</v>
      </c>
      <c r="E105" s="300"/>
      <c r="F105" s="385" t="s">
        <v>358</v>
      </c>
      <c r="G105" s="386"/>
      <c r="H105" s="296">
        <v>1000000</v>
      </c>
      <c r="I105" s="297"/>
    </row>
    <row r="106" spans="1:9" ht="27.95" customHeight="1">
      <c r="A106" s="153">
        <v>18</v>
      </c>
      <c r="B106" s="72" t="s">
        <v>344</v>
      </c>
      <c r="C106" s="75" t="s">
        <v>67</v>
      </c>
      <c r="D106" s="299" t="s">
        <v>13</v>
      </c>
      <c r="E106" s="300"/>
      <c r="F106" s="385" t="s">
        <v>358</v>
      </c>
      <c r="G106" s="386"/>
      <c r="H106" s="296">
        <v>1000000</v>
      </c>
      <c r="I106" s="297"/>
    </row>
    <row r="107" spans="1:9" ht="23.1" customHeight="1">
      <c r="A107" s="153">
        <v>19</v>
      </c>
      <c r="B107" s="72" t="s">
        <v>344</v>
      </c>
      <c r="C107" s="75" t="s">
        <v>67</v>
      </c>
      <c r="D107" s="299" t="s">
        <v>13</v>
      </c>
      <c r="E107" s="300"/>
      <c r="F107" s="391" t="s">
        <v>70</v>
      </c>
      <c r="G107" s="392"/>
      <c r="H107" s="296">
        <v>2000000</v>
      </c>
      <c r="I107" s="297"/>
    </row>
    <row r="108" spans="1:9" ht="23.1" customHeight="1">
      <c r="A108" s="153">
        <v>20</v>
      </c>
      <c r="B108" s="72" t="s">
        <v>344</v>
      </c>
      <c r="C108" s="75" t="s">
        <v>67</v>
      </c>
      <c r="D108" s="299" t="s">
        <v>125</v>
      </c>
      <c r="E108" s="300"/>
      <c r="F108" s="158" t="s">
        <v>72</v>
      </c>
      <c r="G108" s="159"/>
      <c r="H108" s="296">
        <v>2500000</v>
      </c>
      <c r="I108" s="297"/>
    </row>
    <row r="109" spans="1:9" ht="23.1" customHeight="1">
      <c r="A109" s="153">
        <v>21</v>
      </c>
      <c r="B109" s="72" t="s">
        <v>101</v>
      </c>
      <c r="C109" s="75" t="s">
        <v>73</v>
      </c>
      <c r="D109" s="299" t="s">
        <v>95</v>
      </c>
      <c r="E109" s="300"/>
      <c r="F109" s="314" t="s">
        <v>88</v>
      </c>
      <c r="G109" s="315"/>
      <c r="H109" s="376">
        <v>10795340</v>
      </c>
      <c r="I109" s="376"/>
    </row>
    <row r="110" spans="1:9" ht="23.1" customHeight="1">
      <c r="A110" s="150"/>
      <c r="B110" s="363" t="s">
        <v>91</v>
      </c>
      <c r="C110" s="364"/>
      <c r="D110" s="299" t="s">
        <v>356</v>
      </c>
      <c r="E110" s="300"/>
      <c r="F110" s="299"/>
      <c r="G110" s="300"/>
      <c r="H110" s="317">
        <f>SUM(H89:H109)</f>
        <v>74995340</v>
      </c>
      <c r="I110" s="318"/>
    </row>
    <row r="111" spans="1:9" ht="35.1" customHeight="1">
      <c r="A111" s="160" t="s">
        <v>74</v>
      </c>
      <c r="B111" s="161" t="s">
        <v>76</v>
      </c>
      <c r="C111" s="26"/>
      <c r="D111" s="26"/>
      <c r="E111" s="26"/>
      <c r="F111" s="26"/>
      <c r="G111" s="26"/>
      <c r="H111" s="26"/>
      <c r="I111" s="27"/>
    </row>
    <row r="112" spans="1:9" ht="33.950000000000003" customHeight="1" thickBot="1">
      <c r="A112" s="89" t="s">
        <v>0</v>
      </c>
      <c r="B112" s="90" t="s">
        <v>62</v>
      </c>
      <c r="C112" s="90" t="s">
        <v>63</v>
      </c>
      <c r="D112" s="310" t="s">
        <v>64</v>
      </c>
      <c r="E112" s="365"/>
      <c r="F112" s="310" t="s">
        <v>65</v>
      </c>
      <c r="G112" s="311"/>
      <c r="H112" s="310" t="s">
        <v>66</v>
      </c>
      <c r="I112" s="365"/>
    </row>
    <row r="113" spans="1:13" ht="23.1" customHeight="1">
      <c r="A113" s="28">
        <v>1</v>
      </c>
      <c r="B113" s="72" t="s">
        <v>344</v>
      </c>
      <c r="C113" s="75" t="s">
        <v>67</v>
      </c>
      <c r="D113" s="299" t="s">
        <v>105</v>
      </c>
      <c r="E113" s="300"/>
      <c r="F113" s="381" t="s">
        <v>69</v>
      </c>
      <c r="G113" s="382"/>
      <c r="H113" s="383">
        <v>10000000</v>
      </c>
      <c r="I113" s="384"/>
    </row>
    <row r="114" spans="1:13" ht="23.1" customHeight="1">
      <c r="A114" s="1">
        <v>2</v>
      </c>
      <c r="B114" s="72" t="s">
        <v>344</v>
      </c>
      <c r="C114" s="79" t="s">
        <v>71</v>
      </c>
      <c r="D114" s="299" t="s">
        <v>105</v>
      </c>
      <c r="E114" s="300"/>
      <c r="F114" s="381" t="s">
        <v>69</v>
      </c>
      <c r="G114" s="382"/>
      <c r="H114" s="377">
        <v>10000000</v>
      </c>
      <c r="I114" s="378"/>
    </row>
    <row r="115" spans="1:13" ht="23.1" customHeight="1">
      <c r="A115" s="1">
        <v>3</v>
      </c>
      <c r="B115" s="72" t="s">
        <v>344</v>
      </c>
      <c r="C115" s="75" t="s">
        <v>67</v>
      </c>
      <c r="D115" s="299" t="s">
        <v>13</v>
      </c>
      <c r="E115" s="300"/>
      <c r="F115" s="379" t="s">
        <v>359</v>
      </c>
      <c r="G115" s="380"/>
      <c r="H115" s="377">
        <v>750000</v>
      </c>
      <c r="I115" s="378"/>
    </row>
    <row r="116" spans="1:13" ht="23.1" customHeight="1">
      <c r="A116" s="1">
        <v>4</v>
      </c>
      <c r="B116" s="72" t="s">
        <v>345</v>
      </c>
      <c r="C116" s="79" t="s">
        <v>71</v>
      </c>
      <c r="D116" s="299" t="s">
        <v>13</v>
      </c>
      <c r="E116" s="300"/>
      <c r="F116" s="381" t="s">
        <v>69</v>
      </c>
      <c r="G116" s="382"/>
      <c r="H116" s="377">
        <v>558800</v>
      </c>
      <c r="I116" s="378"/>
    </row>
    <row r="117" spans="1:13" ht="23.1" customHeight="1">
      <c r="A117" s="1">
        <v>5</v>
      </c>
      <c r="B117" s="72" t="s">
        <v>101</v>
      </c>
      <c r="C117" s="79" t="s">
        <v>73</v>
      </c>
      <c r="D117" s="299" t="s">
        <v>81</v>
      </c>
      <c r="E117" s="300"/>
      <c r="F117" s="388" t="s">
        <v>88</v>
      </c>
      <c r="G117" s="389"/>
      <c r="H117" s="377">
        <f>F121/5</f>
        <v>5167800</v>
      </c>
      <c r="I117" s="378"/>
    </row>
    <row r="118" spans="1:13" ht="23.1" customHeight="1">
      <c r="A118" s="147"/>
      <c r="B118" s="350" t="s">
        <v>10</v>
      </c>
      <c r="C118" s="351"/>
      <c r="D118" s="353" t="s">
        <v>357</v>
      </c>
      <c r="E118" s="354"/>
      <c r="F118" s="47"/>
      <c r="G118" s="47"/>
      <c r="H118" s="387">
        <f>SUM(H113:H117)</f>
        <v>26476600</v>
      </c>
      <c r="I118" s="387"/>
    </row>
    <row r="119" spans="1:13" ht="27.95" customHeight="1">
      <c r="A119" s="347" t="s">
        <v>90</v>
      </c>
      <c r="B119" s="348"/>
      <c r="C119" s="348"/>
      <c r="D119" s="348"/>
      <c r="E119" s="348"/>
      <c r="F119" s="348"/>
      <c r="G119" s="348"/>
      <c r="H119" s="348"/>
      <c r="I119" s="349"/>
      <c r="K119" s="116"/>
    </row>
    <row r="120" spans="1:13" ht="33" customHeight="1">
      <c r="A120" s="152" t="s">
        <v>0</v>
      </c>
      <c r="B120" s="151" t="s">
        <v>89</v>
      </c>
      <c r="C120" s="52"/>
      <c r="D120" s="366" t="s">
        <v>3</v>
      </c>
      <c r="E120" s="366"/>
      <c r="F120" s="366" t="s">
        <v>5</v>
      </c>
      <c r="G120" s="366"/>
      <c r="H120" s="367" t="s">
        <v>10</v>
      </c>
      <c r="I120" s="367"/>
      <c r="K120" s="42"/>
      <c r="L120" s="42"/>
    </row>
    <row r="121" spans="1:13" ht="23.1" customHeight="1">
      <c r="A121" s="152">
        <v>1</v>
      </c>
      <c r="B121" s="148" t="s">
        <v>96</v>
      </c>
      <c r="C121" s="52"/>
      <c r="D121" s="294">
        <f>C85+C66+C47</f>
        <v>86362709</v>
      </c>
      <c r="E121" s="294"/>
      <c r="F121" s="294">
        <f>E66+E47</f>
        <v>25839000</v>
      </c>
      <c r="G121" s="294"/>
      <c r="H121" s="294">
        <f>SUM(D121+F121)</f>
        <v>112201709</v>
      </c>
      <c r="I121" s="294"/>
    </row>
    <row r="122" spans="1:13" ht="23.1" customHeight="1">
      <c r="A122" s="152">
        <v>2</v>
      </c>
      <c r="B122" s="148" t="s">
        <v>93</v>
      </c>
      <c r="C122" s="52"/>
      <c r="D122" s="294">
        <v>2689001</v>
      </c>
      <c r="E122" s="294"/>
      <c r="F122" s="294">
        <v>1629290</v>
      </c>
      <c r="G122" s="294"/>
      <c r="H122" s="294">
        <f>SUM(F122+D122)</f>
        <v>4318291</v>
      </c>
      <c r="I122" s="294"/>
    </row>
    <row r="123" spans="1:13" ht="23.1" customHeight="1">
      <c r="A123" s="152">
        <v>3</v>
      </c>
      <c r="B123" s="148" t="s">
        <v>355</v>
      </c>
      <c r="C123" s="52"/>
      <c r="D123" s="295">
        <f>SUM(D121:D122)</f>
        <v>89051710</v>
      </c>
      <c r="E123" s="295"/>
      <c r="F123" s="295">
        <f>SUM(F121:F122)</f>
        <v>27468290</v>
      </c>
      <c r="G123" s="295"/>
      <c r="H123" s="295">
        <f>SUM(H121:H122)</f>
        <v>116520000</v>
      </c>
      <c r="I123" s="295"/>
      <c r="K123" s="42"/>
      <c r="L123" s="42"/>
    </row>
    <row r="124" spans="1:13" ht="23.1" customHeight="1">
      <c r="A124" s="152">
        <v>4</v>
      </c>
      <c r="B124" s="70" t="s">
        <v>103</v>
      </c>
      <c r="C124" s="52"/>
      <c r="D124" s="294">
        <f>H110</f>
        <v>74995340</v>
      </c>
      <c r="E124" s="294"/>
      <c r="F124" s="294">
        <f>H118</f>
        <v>26476600</v>
      </c>
      <c r="G124" s="294"/>
      <c r="H124" s="298">
        <f>SUM(D124+F124)</f>
        <v>101471940</v>
      </c>
      <c r="I124" s="298"/>
      <c r="K124" s="42"/>
    </row>
    <row r="125" spans="1:13" ht="23.1" customHeight="1">
      <c r="A125" s="152">
        <v>5</v>
      </c>
      <c r="B125" s="70" t="s">
        <v>104</v>
      </c>
      <c r="C125" s="52"/>
      <c r="D125" s="295">
        <f>D123-D124</f>
        <v>14056370</v>
      </c>
      <c r="E125" s="295"/>
      <c r="F125" s="295">
        <f>F123-F124</f>
        <v>991690</v>
      </c>
      <c r="G125" s="295"/>
      <c r="H125" s="295">
        <f>SUM(H123-H124)</f>
        <v>15048060</v>
      </c>
      <c r="I125" s="295"/>
      <c r="J125" s="42"/>
    </row>
    <row r="126" spans="1:13">
      <c r="B126" s="30"/>
      <c r="C126" s="30"/>
      <c r="D126" s="30"/>
      <c r="E126" s="30"/>
      <c r="F126" s="32"/>
      <c r="G126" s="30"/>
      <c r="H126" s="30"/>
      <c r="I126" s="30"/>
    </row>
    <row r="127" spans="1:13">
      <c r="B127" s="3"/>
      <c r="C127" s="3"/>
      <c r="D127" s="390" t="s">
        <v>339</v>
      </c>
      <c r="E127" s="390"/>
      <c r="F127" s="390"/>
      <c r="G127" s="390"/>
      <c r="H127" s="390"/>
      <c r="I127" s="390"/>
      <c r="L127" s="38"/>
      <c r="M127" s="42"/>
    </row>
    <row r="128" spans="1:13">
      <c r="B128" s="48" t="s">
        <v>85</v>
      </c>
      <c r="C128" s="146"/>
      <c r="G128" s="146"/>
      <c r="H128" s="146"/>
      <c r="I128" s="146"/>
      <c r="L128" s="38"/>
      <c r="M128" s="42"/>
    </row>
    <row r="129" spans="2:13">
      <c r="B129" s="146" t="s">
        <v>84</v>
      </c>
      <c r="F129" s="146"/>
      <c r="G129" s="146" t="s">
        <v>82</v>
      </c>
      <c r="H129" s="146"/>
      <c r="I129" s="49"/>
      <c r="L129" s="38"/>
      <c r="M129" s="42"/>
    </row>
    <row r="130" spans="2:13">
      <c r="I130" s="50"/>
      <c r="J130" s="40"/>
    </row>
    <row r="131" spans="2:13" ht="21.95" customHeight="1">
      <c r="C131" s="50"/>
      <c r="H131" s="50"/>
      <c r="J131" s="40"/>
      <c r="K131" s="42"/>
    </row>
    <row r="132" spans="2:13" ht="21.95" customHeight="1">
      <c r="B132" s="50"/>
      <c r="C132" s="51"/>
      <c r="F132" s="50"/>
      <c r="I132" s="51"/>
      <c r="J132" s="40"/>
    </row>
    <row r="133" spans="2:13">
      <c r="B133" s="51" t="s">
        <v>58</v>
      </c>
      <c r="F133" s="51"/>
      <c r="G133" s="51" t="s">
        <v>83</v>
      </c>
      <c r="H133" s="51"/>
    </row>
  </sheetData>
  <mergeCells count="139">
    <mergeCell ref="H108:I108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D101:E101"/>
    <mergeCell ref="D102:E102"/>
    <mergeCell ref="D103:E103"/>
    <mergeCell ref="D104:E104"/>
    <mergeCell ref="D105:E105"/>
    <mergeCell ref="D106:E106"/>
    <mergeCell ref="D107:E107"/>
    <mergeCell ref="H96:I96"/>
    <mergeCell ref="H97:I97"/>
    <mergeCell ref="H98:I98"/>
    <mergeCell ref="F99:G99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F90:G90"/>
    <mergeCell ref="F91:G91"/>
    <mergeCell ref="F94:G94"/>
    <mergeCell ref="F95:G95"/>
    <mergeCell ref="F96:G96"/>
    <mergeCell ref="F97:G97"/>
    <mergeCell ref="F98:G98"/>
    <mergeCell ref="D99:E99"/>
    <mergeCell ref="D100:E100"/>
    <mergeCell ref="D116:E116"/>
    <mergeCell ref="F116:G116"/>
    <mergeCell ref="H116:I116"/>
    <mergeCell ref="D127:I127"/>
    <mergeCell ref="D123:E123"/>
    <mergeCell ref="F123:G123"/>
    <mergeCell ref="H123:I123"/>
    <mergeCell ref="D124:E124"/>
    <mergeCell ref="F124:G124"/>
    <mergeCell ref="H124:I124"/>
    <mergeCell ref="D121:E121"/>
    <mergeCell ref="F121:G121"/>
    <mergeCell ref="H121:I121"/>
    <mergeCell ref="D122:E122"/>
    <mergeCell ref="F122:G122"/>
    <mergeCell ref="H122:I122"/>
    <mergeCell ref="D125:E125"/>
    <mergeCell ref="F125:G125"/>
    <mergeCell ref="H125:I125"/>
    <mergeCell ref="B118:C118"/>
    <mergeCell ref="D118:E118"/>
    <mergeCell ref="H118:I118"/>
    <mergeCell ref="A119:I119"/>
    <mergeCell ref="D120:E120"/>
    <mergeCell ref="F120:G120"/>
    <mergeCell ref="H120:I120"/>
    <mergeCell ref="D117:E117"/>
    <mergeCell ref="F117:G117"/>
    <mergeCell ref="H117:I117"/>
    <mergeCell ref="C13:F13"/>
    <mergeCell ref="G13:G14"/>
    <mergeCell ref="H13:H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H94:I94"/>
    <mergeCell ref="H95:I95"/>
    <mergeCell ref="D93:E93"/>
    <mergeCell ref="H92:I92"/>
    <mergeCell ref="H93:I93"/>
    <mergeCell ref="F92:G92"/>
    <mergeCell ref="F93:G93"/>
    <mergeCell ref="D114:E114"/>
    <mergeCell ref="F114:G114"/>
    <mergeCell ref="D108:E108"/>
    <mergeCell ref="F89:G89"/>
    <mergeCell ref="B110:C110"/>
    <mergeCell ref="D110:E110"/>
    <mergeCell ref="F110:G110"/>
    <mergeCell ref="H110:I110"/>
    <mergeCell ref="D90:E90"/>
    <mergeCell ref="H90:I90"/>
    <mergeCell ref="D91:E91"/>
    <mergeCell ref="H91:I91"/>
    <mergeCell ref="A85:B85"/>
    <mergeCell ref="B86:I86"/>
    <mergeCell ref="D88:E88"/>
    <mergeCell ref="F88:G88"/>
    <mergeCell ref="H88:I88"/>
    <mergeCell ref="D89:E89"/>
    <mergeCell ref="H89:I89"/>
    <mergeCell ref="D92:E92"/>
    <mergeCell ref="D94:E94"/>
    <mergeCell ref="D95:E95"/>
    <mergeCell ref="D109:E109"/>
    <mergeCell ref="F109:G109"/>
    <mergeCell ref="H109:I109"/>
    <mergeCell ref="D96:E96"/>
    <mergeCell ref="D97:E97"/>
    <mergeCell ref="D98:E98"/>
    <mergeCell ref="A7:I7"/>
    <mergeCell ref="A8:I8"/>
    <mergeCell ref="A10:I10"/>
    <mergeCell ref="A11:I11"/>
    <mergeCell ref="A12:I12"/>
    <mergeCell ref="A66:B66"/>
    <mergeCell ref="A67:I67"/>
    <mergeCell ref="A68:A69"/>
    <mergeCell ref="B68:B69"/>
    <mergeCell ref="C68:F68"/>
    <mergeCell ref="G68:G69"/>
    <mergeCell ref="H68:H69"/>
    <mergeCell ref="I68:I69"/>
    <mergeCell ref="I13:I14"/>
    <mergeCell ref="A47:B47"/>
    <mergeCell ref="A48:I48"/>
    <mergeCell ref="A49:A50"/>
    <mergeCell ref="B49:B50"/>
    <mergeCell ref="C49:F49"/>
    <mergeCell ref="G49:G50"/>
    <mergeCell ref="H49:H50"/>
    <mergeCell ref="I49:I50"/>
    <mergeCell ref="A13:A14"/>
    <mergeCell ref="B13:B14"/>
  </mergeCells>
  <pageMargins left="0.68" right="0.5" top="0.3" bottom="0" header="0.3" footer="0.3"/>
  <pageSetup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M147"/>
  <sheetViews>
    <sheetView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39.5703125" style="170" customWidth="1"/>
    <col min="3" max="3" width="11.140625" style="170" customWidth="1"/>
    <col min="4" max="4" width="5.5703125" style="170" customWidth="1"/>
    <col min="5" max="5" width="10.85546875" style="170" customWidth="1"/>
    <col min="6" max="6" width="5.5703125" style="170" customWidth="1"/>
    <col min="7" max="7" width="11.140625" style="170" customWidth="1"/>
    <col min="8" max="9" width="6.5703125" style="170" customWidth="1"/>
    <col min="10" max="10" width="12.42578125" style="170" customWidth="1"/>
    <col min="11" max="11" width="16.5703125" style="170" customWidth="1"/>
    <col min="12" max="12" width="21.140625" style="170" customWidth="1"/>
    <col min="13" max="13" width="15" style="170" customWidth="1"/>
    <col min="14" max="14" width="12.7109375" style="170" customWidth="1"/>
    <col min="15" max="16384" width="9.140625" style="170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362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 ht="17.100000000000001" customHeight="1">
      <c r="A10" s="324" t="s">
        <v>491</v>
      </c>
      <c r="B10" s="325"/>
      <c r="C10" s="325"/>
      <c r="D10" s="325"/>
      <c r="E10" s="325"/>
      <c r="F10" s="325"/>
      <c r="G10" s="325"/>
      <c r="H10" s="325"/>
      <c r="I10" s="326"/>
    </row>
    <row r="11" spans="1:12" ht="17.100000000000001" customHeight="1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 ht="17.100000000000001" customHeight="1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 ht="15" customHeight="1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415" t="s">
        <v>8</v>
      </c>
      <c r="I13" s="343" t="s">
        <v>7</v>
      </c>
      <c r="L13" s="38"/>
    </row>
    <row r="14" spans="1:12" ht="20.25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416"/>
      <c r="I14" s="344"/>
      <c r="K14" s="41"/>
      <c r="L14" s="38"/>
    </row>
    <row r="15" spans="1:12" ht="15.75" thickTop="1">
      <c r="A15" s="154">
        <v>1</v>
      </c>
      <c r="B15" s="21" t="s">
        <v>86</v>
      </c>
      <c r="C15" s="12">
        <v>155263</v>
      </c>
      <c r="D15" s="12">
        <v>1</v>
      </c>
      <c r="E15" s="12">
        <v>0</v>
      </c>
      <c r="F15" s="12">
        <v>0</v>
      </c>
      <c r="G15" s="12">
        <f>C15</f>
        <v>155263</v>
      </c>
      <c r="H15" s="12">
        <v>1</v>
      </c>
      <c r="I15" s="11"/>
      <c r="K15" s="41"/>
    </row>
    <row r="16" spans="1:12">
      <c r="A16" s="183">
        <v>2</v>
      </c>
      <c r="B16" s="22" t="s">
        <v>87</v>
      </c>
      <c r="C16" s="12">
        <v>134115</v>
      </c>
      <c r="D16" s="12">
        <v>1</v>
      </c>
      <c r="E16" s="12">
        <v>0</v>
      </c>
      <c r="F16" s="12">
        <v>0</v>
      </c>
      <c r="G16" s="12">
        <f>C16</f>
        <v>134115</v>
      </c>
      <c r="H16" s="12">
        <v>1</v>
      </c>
      <c r="I16" s="176"/>
    </row>
    <row r="17" spans="1:13" ht="17.100000000000001" customHeight="1">
      <c r="A17" s="183">
        <v>3</v>
      </c>
      <c r="B17" s="22" t="s">
        <v>80</v>
      </c>
      <c r="C17" s="12">
        <v>4674266</v>
      </c>
      <c r="D17" s="12">
        <v>45</v>
      </c>
      <c r="E17" s="12">
        <v>1700000</v>
      </c>
      <c r="F17" s="12">
        <v>40</v>
      </c>
      <c r="G17" s="12">
        <f>C17+E17</f>
        <v>6374266</v>
      </c>
      <c r="H17" s="12">
        <f>D17+F17</f>
        <v>85</v>
      </c>
      <c r="I17" s="176"/>
    </row>
    <row r="18" spans="1:13" ht="17.100000000000001" customHeight="1">
      <c r="A18" s="183">
        <v>4</v>
      </c>
      <c r="B18" s="22" t="s">
        <v>120</v>
      </c>
      <c r="C18" s="12">
        <f>G18-E18</f>
        <v>2167000</v>
      </c>
      <c r="D18" s="12">
        <v>23</v>
      </c>
      <c r="E18" s="12">
        <v>500000</v>
      </c>
      <c r="F18" s="12">
        <v>21</v>
      </c>
      <c r="G18" s="12">
        <v>2667000</v>
      </c>
      <c r="H18" s="12">
        <f>D18+F18</f>
        <v>44</v>
      </c>
      <c r="I18" s="176"/>
      <c r="M18" s="38"/>
    </row>
    <row r="19" spans="1:13" ht="17.100000000000001" customHeight="1">
      <c r="A19" s="183">
        <v>5</v>
      </c>
      <c r="B19" s="22" t="s">
        <v>307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76"/>
      <c r="L19" s="38"/>
    </row>
    <row r="20" spans="1:13" ht="25.5">
      <c r="A20" s="183">
        <v>6</v>
      </c>
      <c r="B20" s="22" t="s">
        <v>33</v>
      </c>
      <c r="C20" s="12">
        <v>1738422</v>
      </c>
      <c r="D20" s="12">
        <v>14</v>
      </c>
      <c r="E20" s="12">
        <v>0</v>
      </c>
      <c r="F20" s="12">
        <v>0</v>
      </c>
      <c r="G20" s="12">
        <f>C20</f>
        <v>1738422</v>
      </c>
      <c r="H20" s="12">
        <v>14</v>
      </c>
      <c r="I20" s="185"/>
    </row>
    <row r="21" spans="1:13" ht="25.5">
      <c r="A21" s="183">
        <v>7</v>
      </c>
      <c r="B21" s="22" t="s">
        <v>34</v>
      </c>
      <c r="C21" s="12">
        <v>1305960</v>
      </c>
      <c r="D21" s="12">
        <v>12</v>
      </c>
      <c r="E21" s="12">
        <v>390000</v>
      </c>
      <c r="F21" s="12">
        <v>14</v>
      </c>
      <c r="G21" s="12">
        <f>C21+E21</f>
        <v>1695960</v>
      </c>
      <c r="H21" s="12">
        <f t="shared" ref="G21:H23" si="0">D21+F21</f>
        <v>26</v>
      </c>
      <c r="I21" s="185"/>
    </row>
    <row r="22" spans="1:13" ht="38.25">
      <c r="A22" s="183">
        <v>8</v>
      </c>
      <c r="B22" s="16" t="s">
        <v>35</v>
      </c>
      <c r="C22" s="12">
        <f>G22-E22</f>
        <v>2712883</v>
      </c>
      <c r="D22" s="12">
        <v>24</v>
      </c>
      <c r="E22" s="12">
        <v>150000</v>
      </c>
      <c r="F22" s="12">
        <v>5</v>
      </c>
      <c r="G22" s="12">
        <v>2862883</v>
      </c>
      <c r="H22" s="12">
        <f t="shared" si="0"/>
        <v>29</v>
      </c>
      <c r="I22" s="185"/>
    </row>
    <row r="23" spans="1:13" ht="17.100000000000001" customHeight="1">
      <c r="A23" s="183">
        <v>9</v>
      </c>
      <c r="B23" s="22" t="s">
        <v>36</v>
      </c>
      <c r="C23" s="12">
        <v>1995921</v>
      </c>
      <c r="D23" s="12">
        <v>18</v>
      </c>
      <c r="E23" s="12">
        <v>70000</v>
      </c>
      <c r="F23" s="12">
        <v>3</v>
      </c>
      <c r="G23" s="12">
        <f t="shared" si="0"/>
        <v>2065921</v>
      </c>
      <c r="H23" s="12">
        <f t="shared" si="0"/>
        <v>21</v>
      </c>
      <c r="I23" s="185"/>
      <c r="M23" s="38"/>
    </row>
    <row r="24" spans="1:13" ht="17.100000000000001" customHeight="1">
      <c r="A24" s="183">
        <v>10</v>
      </c>
      <c r="B24" s="22" t="s">
        <v>37</v>
      </c>
      <c r="C24" s="12">
        <v>1223000</v>
      </c>
      <c r="D24" s="12"/>
      <c r="E24" s="12">
        <v>140000</v>
      </c>
      <c r="F24" s="12"/>
      <c r="G24" s="12">
        <f>C24+E24</f>
        <v>1363000</v>
      </c>
      <c r="H24" s="12"/>
      <c r="I24" s="10"/>
    </row>
    <row r="25" spans="1:13" ht="17.100000000000001" customHeight="1">
      <c r="A25" s="183">
        <v>11</v>
      </c>
      <c r="B25" s="176" t="s">
        <v>38</v>
      </c>
      <c r="C25" s="78">
        <f>G25-E25</f>
        <v>1612523</v>
      </c>
      <c r="D25" s="78">
        <v>13</v>
      </c>
      <c r="E25" s="78">
        <v>390000</v>
      </c>
      <c r="F25" s="78">
        <v>13</v>
      </c>
      <c r="G25" s="78">
        <v>2002523</v>
      </c>
      <c r="H25" s="78">
        <f>D25+F25</f>
        <v>26</v>
      </c>
      <c r="I25" s="185"/>
    </row>
    <row r="26" spans="1:13" ht="17.100000000000001" customHeight="1">
      <c r="A26" s="183">
        <v>12</v>
      </c>
      <c r="B26" s="176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85"/>
      <c r="M26" s="38"/>
    </row>
    <row r="27" spans="1:13" ht="29.1" customHeight="1">
      <c r="A27" s="183">
        <v>13</v>
      </c>
      <c r="B27" s="22" t="s">
        <v>40</v>
      </c>
      <c r="C27" s="12">
        <f>G27-E27</f>
        <v>3098000</v>
      </c>
      <c r="D27" s="12">
        <v>31</v>
      </c>
      <c r="E27" s="12">
        <v>110000</v>
      </c>
      <c r="F27" s="12">
        <v>5</v>
      </c>
      <c r="G27" s="12">
        <v>3208000</v>
      </c>
      <c r="H27" s="12">
        <f>D27+F27</f>
        <v>36</v>
      </c>
      <c r="I27" s="185"/>
      <c r="K27" s="38"/>
      <c r="L27" s="39">
        <f>4048805+308150</f>
        <v>4356955</v>
      </c>
    </row>
    <row r="28" spans="1:13" ht="18" customHeight="1">
      <c r="A28" s="183">
        <v>14</v>
      </c>
      <c r="B28" s="22" t="s">
        <v>41</v>
      </c>
      <c r="C28" s="12">
        <v>0</v>
      </c>
      <c r="D28" s="12">
        <v>0</v>
      </c>
      <c r="E28" s="12">
        <v>560000</v>
      </c>
      <c r="F28" s="12">
        <v>15</v>
      </c>
      <c r="G28" s="12">
        <f>E28</f>
        <v>560000</v>
      </c>
      <c r="H28" s="12">
        <v>15</v>
      </c>
      <c r="I28" s="13"/>
      <c r="K28" s="38"/>
    </row>
    <row r="29" spans="1:13" ht="25.5">
      <c r="A29" s="183">
        <v>15</v>
      </c>
      <c r="B29" s="22" t="s">
        <v>42</v>
      </c>
      <c r="C29" s="12">
        <v>1382725</v>
      </c>
      <c r="D29" s="12">
        <v>12</v>
      </c>
      <c r="E29" s="12">
        <v>330000</v>
      </c>
      <c r="F29" s="12">
        <v>11</v>
      </c>
      <c r="G29" s="12">
        <f>C29+E29</f>
        <v>1712725</v>
      </c>
      <c r="H29" s="12">
        <f>D29+F29</f>
        <v>23</v>
      </c>
      <c r="I29" s="185"/>
      <c r="K29" s="38"/>
    </row>
    <row r="30" spans="1:13" ht="17.100000000000001" customHeight="1">
      <c r="A30" s="183">
        <v>16</v>
      </c>
      <c r="B30" s="22" t="s">
        <v>43</v>
      </c>
      <c r="C30" s="12">
        <f>G30-E30</f>
        <v>3666955</v>
      </c>
      <c r="D30" s="12">
        <v>0</v>
      </c>
      <c r="E30" s="12">
        <v>690000</v>
      </c>
      <c r="F30" s="12">
        <v>0</v>
      </c>
      <c r="G30" s="12">
        <v>4356955</v>
      </c>
      <c r="H30" s="12">
        <v>0</v>
      </c>
      <c r="I30" s="185"/>
    </row>
    <row r="31" spans="1:13" ht="17.100000000000001" customHeight="1">
      <c r="A31" s="183">
        <v>17</v>
      </c>
      <c r="B31" s="22" t="s">
        <v>57</v>
      </c>
      <c r="C31" s="12">
        <v>0</v>
      </c>
      <c r="D31" s="12"/>
      <c r="E31" s="12">
        <v>620000</v>
      </c>
      <c r="F31" s="12">
        <v>19</v>
      </c>
      <c r="G31" s="12">
        <f>E31</f>
        <v>620000</v>
      </c>
      <c r="H31" s="12">
        <v>19</v>
      </c>
      <c r="I31" s="185"/>
    </row>
    <row r="32" spans="1:13" ht="17.100000000000001" customHeight="1">
      <c r="A32" s="183">
        <v>18</v>
      </c>
      <c r="B32" s="176" t="s">
        <v>44</v>
      </c>
      <c r="C32" s="12">
        <v>707000</v>
      </c>
      <c r="D32" s="12">
        <v>7</v>
      </c>
      <c r="E32" s="12">
        <v>80000</v>
      </c>
      <c r="F32" s="12">
        <v>4</v>
      </c>
      <c r="G32" s="12">
        <f>C32+E32</f>
        <v>787000</v>
      </c>
      <c r="H32" s="12">
        <v>11</v>
      </c>
      <c r="I32" s="185"/>
    </row>
    <row r="33" spans="1:13" ht="17.100000000000001" customHeight="1">
      <c r="A33" s="183">
        <v>19</v>
      </c>
      <c r="B33" s="176" t="s">
        <v>32</v>
      </c>
      <c r="C33" s="12">
        <v>1820000</v>
      </c>
      <c r="D33" s="12">
        <v>16</v>
      </c>
      <c r="E33" s="12">
        <v>1850000</v>
      </c>
      <c r="F33" s="12">
        <v>76</v>
      </c>
      <c r="G33" s="12">
        <f>C33+E33</f>
        <v>3670000</v>
      </c>
      <c r="H33" s="12">
        <f>D33+F33</f>
        <v>92</v>
      </c>
      <c r="I33" s="185"/>
      <c r="K33" s="38"/>
      <c r="L33" s="38"/>
    </row>
    <row r="34" spans="1:13" ht="17.100000000000001" customHeight="1">
      <c r="A34" s="183">
        <v>20</v>
      </c>
      <c r="B34" s="176" t="s">
        <v>45</v>
      </c>
      <c r="C34" s="12">
        <f>G34</f>
        <v>23270000</v>
      </c>
      <c r="D34" s="12">
        <v>209</v>
      </c>
      <c r="E34" s="12">
        <v>0</v>
      </c>
      <c r="F34" s="12">
        <v>0</v>
      </c>
      <c r="G34" s="12">
        <v>23270000</v>
      </c>
      <c r="H34" s="12">
        <f>D34</f>
        <v>209</v>
      </c>
      <c r="I34" s="185"/>
    </row>
    <row r="35" spans="1:13" ht="18" customHeight="1">
      <c r="A35" s="183">
        <v>21</v>
      </c>
      <c r="B35" s="176" t="s">
        <v>46</v>
      </c>
      <c r="C35" s="12">
        <v>1080645</v>
      </c>
      <c r="D35" s="12">
        <v>9</v>
      </c>
      <c r="E35" s="12">
        <v>0</v>
      </c>
      <c r="F35" s="12">
        <v>0</v>
      </c>
      <c r="G35" s="12">
        <f>C35</f>
        <v>1080645</v>
      </c>
      <c r="H35" s="12">
        <v>9</v>
      </c>
      <c r="I35" s="13"/>
      <c r="M35" s="39"/>
    </row>
    <row r="36" spans="1:13" ht="25.5">
      <c r="A36" s="183">
        <v>22</v>
      </c>
      <c r="B36" s="22" t="s">
        <v>47</v>
      </c>
      <c r="C36" s="12">
        <v>1395769</v>
      </c>
      <c r="D36" s="12">
        <v>12</v>
      </c>
      <c r="E36" s="12">
        <v>0</v>
      </c>
      <c r="F36" s="12">
        <v>0</v>
      </c>
      <c r="G36" s="12">
        <f>C36</f>
        <v>1395769</v>
      </c>
      <c r="H36" s="12">
        <v>12</v>
      </c>
      <c r="I36" s="185"/>
    </row>
    <row r="37" spans="1:13" ht="25.5">
      <c r="A37" s="183">
        <v>23</v>
      </c>
      <c r="B37" s="22" t="s">
        <v>48</v>
      </c>
      <c r="C37" s="12">
        <v>976777</v>
      </c>
      <c r="D37" s="12">
        <v>7</v>
      </c>
      <c r="E37" s="12">
        <v>110000</v>
      </c>
      <c r="F37" s="12">
        <v>3</v>
      </c>
      <c r="G37" s="12">
        <f>C37+E37</f>
        <v>1086777</v>
      </c>
      <c r="H37" s="12">
        <f>D37+F37</f>
        <v>10</v>
      </c>
      <c r="I37" s="185"/>
    </row>
    <row r="38" spans="1:13" ht="17.45" customHeight="1">
      <c r="A38" s="183">
        <v>24</v>
      </c>
      <c r="B38" s="22" t="s">
        <v>49</v>
      </c>
      <c r="C38" s="12">
        <f>G38-E38</f>
        <v>1530000</v>
      </c>
      <c r="D38" s="12">
        <v>12</v>
      </c>
      <c r="E38" s="12">
        <v>50000</v>
      </c>
      <c r="F38" s="12">
        <v>1</v>
      </c>
      <c r="G38" s="12">
        <v>1580000</v>
      </c>
      <c r="H38" s="12">
        <v>13</v>
      </c>
      <c r="I38" s="185"/>
    </row>
    <row r="39" spans="1:13" ht="17.45" customHeight="1">
      <c r="A39" s="183">
        <v>25</v>
      </c>
      <c r="B39" s="22" t="s">
        <v>50</v>
      </c>
      <c r="C39" s="12">
        <v>1358133</v>
      </c>
      <c r="D39" s="12">
        <v>12</v>
      </c>
      <c r="E39" s="12">
        <v>90000</v>
      </c>
      <c r="F39" s="12">
        <v>3</v>
      </c>
      <c r="G39" s="12">
        <f>C39+E39</f>
        <v>1448133</v>
      </c>
      <c r="H39" s="12">
        <v>15</v>
      </c>
      <c r="I39" s="18"/>
      <c r="L39" s="38"/>
    </row>
    <row r="40" spans="1:13" ht="17.45" customHeight="1">
      <c r="A40" s="183">
        <v>26</v>
      </c>
      <c r="B40" s="176" t="s">
        <v>360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31"/>
      <c r="K40" s="41"/>
      <c r="M40" s="38"/>
    </row>
    <row r="41" spans="1:13" ht="17.45" customHeight="1">
      <c r="A41" s="183">
        <v>27</v>
      </c>
      <c r="B41" s="22" t="s">
        <v>55</v>
      </c>
      <c r="C41" s="12">
        <f>G41</f>
        <v>2320000</v>
      </c>
      <c r="D41" s="12">
        <v>25</v>
      </c>
      <c r="E41" s="12">
        <v>0</v>
      </c>
      <c r="F41" s="12"/>
      <c r="G41" s="12">
        <v>2320000</v>
      </c>
      <c r="H41" s="12">
        <v>25</v>
      </c>
      <c r="I41" s="54"/>
    </row>
    <row r="42" spans="1:13" ht="17.45" customHeight="1">
      <c r="A42" s="183">
        <v>28</v>
      </c>
      <c r="B42" s="176" t="s">
        <v>52</v>
      </c>
      <c r="C42" s="12">
        <v>635000</v>
      </c>
      <c r="D42" s="12"/>
      <c r="E42" s="12">
        <v>0</v>
      </c>
      <c r="F42" s="12"/>
      <c r="G42" s="12">
        <f>C42</f>
        <v>635000</v>
      </c>
      <c r="H42" s="12">
        <v>0</v>
      </c>
      <c r="I42" s="185"/>
      <c r="M42" s="40"/>
    </row>
    <row r="43" spans="1:13" ht="17.45" customHeight="1">
      <c r="A43" s="183">
        <v>29</v>
      </c>
      <c r="B43" s="22" t="s">
        <v>361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85"/>
      <c r="M43" s="40"/>
    </row>
    <row r="44" spans="1:13" ht="17.45" customHeight="1">
      <c r="A44" s="183">
        <v>30</v>
      </c>
      <c r="B44" s="22" t="s">
        <v>54</v>
      </c>
      <c r="C44" s="12">
        <v>194505</v>
      </c>
      <c r="D44" s="12">
        <v>1</v>
      </c>
      <c r="E44" s="12">
        <f>G44-C44</f>
        <v>16000000</v>
      </c>
      <c r="F44" s="12">
        <v>616</v>
      </c>
      <c r="G44" s="12">
        <v>16194505</v>
      </c>
      <c r="H44" s="12">
        <f>D44+F44</f>
        <v>617</v>
      </c>
      <c r="I44" s="185"/>
      <c r="M44" s="41"/>
    </row>
    <row r="45" spans="1:13" ht="17.45" customHeight="1">
      <c r="A45" s="183">
        <v>31</v>
      </c>
      <c r="B45" s="176" t="s">
        <v>56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85"/>
      <c r="M45" s="40"/>
    </row>
    <row r="46" spans="1:13" ht="17.45" customHeight="1">
      <c r="A46" s="183">
        <v>32</v>
      </c>
      <c r="B46" s="176" t="s">
        <v>31</v>
      </c>
      <c r="C46" s="78">
        <f>G46</f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185"/>
      <c r="K46" s="41">
        <f>C47+E47</f>
        <v>85864862</v>
      </c>
      <c r="L46" s="38"/>
      <c r="M46" s="41"/>
    </row>
    <row r="47" spans="1:13" ht="17.45" customHeight="1">
      <c r="A47" s="345" t="s">
        <v>11</v>
      </c>
      <c r="B47" s="346"/>
      <c r="C47" s="33">
        <f t="shared" ref="C47:H47" si="1">SUM(C15:C46)</f>
        <v>62034862</v>
      </c>
      <c r="D47" s="33">
        <f t="shared" si="1"/>
        <v>512</v>
      </c>
      <c r="E47" s="33">
        <f t="shared" si="1"/>
        <v>23830000</v>
      </c>
      <c r="F47" s="33">
        <f t="shared" si="1"/>
        <v>849</v>
      </c>
      <c r="G47" s="33">
        <f t="shared" si="1"/>
        <v>85864862</v>
      </c>
      <c r="H47" s="33">
        <f t="shared" si="1"/>
        <v>1361</v>
      </c>
      <c r="I47" s="4"/>
      <c r="K47" s="41">
        <f>D47+F47</f>
        <v>1361</v>
      </c>
      <c r="L47" s="38"/>
    </row>
    <row r="48" spans="1:13" ht="24.95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  <c r="L48" s="38"/>
    </row>
    <row r="49" spans="1:13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336" t="s">
        <v>6</v>
      </c>
      <c r="H49" s="415" t="s">
        <v>8</v>
      </c>
      <c r="I49" s="331" t="s">
        <v>7</v>
      </c>
      <c r="L49" s="171"/>
      <c r="M49" s="40"/>
    </row>
    <row r="50" spans="1:13" ht="15.75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337"/>
      <c r="H50" s="416"/>
      <c r="I50" s="332"/>
      <c r="M50" s="40"/>
    </row>
    <row r="51" spans="1:13" ht="21.95" customHeight="1" thickTop="1">
      <c r="A51" s="164">
        <v>1</v>
      </c>
      <c r="B51" s="6" t="s">
        <v>15</v>
      </c>
      <c r="C51" s="12">
        <v>0</v>
      </c>
      <c r="D51" s="12">
        <v>0</v>
      </c>
      <c r="E51" s="12">
        <v>310000</v>
      </c>
      <c r="F51" s="12">
        <v>0</v>
      </c>
      <c r="G51" s="12">
        <f>E51</f>
        <v>310000</v>
      </c>
      <c r="H51" s="12">
        <v>0</v>
      </c>
      <c r="I51" s="11"/>
      <c r="M51" s="41"/>
    </row>
    <row r="52" spans="1:13" ht="21.95" customHeight="1">
      <c r="A52" s="185">
        <v>2</v>
      </c>
      <c r="B52" s="6" t="s">
        <v>16</v>
      </c>
      <c r="C52" s="12">
        <v>1428263</v>
      </c>
      <c r="D52" s="12">
        <v>14</v>
      </c>
      <c r="E52" s="12">
        <v>0</v>
      </c>
      <c r="F52" s="12">
        <v>0</v>
      </c>
      <c r="G52" s="12">
        <f>C52</f>
        <v>1428263</v>
      </c>
      <c r="H52" s="12">
        <v>14</v>
      </c>
      <c r="I52" s="54"/>
      <c r="L52" s="41"/>
    </row>
    <row r="53" spans="1:13" ht="21.95" customHeight="1">
      <c r="A53" s="185">
        <v>3</v>
      </c>
      <c r="B53" s="6" t="s">
        <v>17</v>
      </c>
      <c r="C53" s="7">
        <v>1795000</v>
      </c>
      <c r="D53" s="7">
        <v>14</v>
      </c>
      <c r="E53" s="7">
        <v>0</v>
      </c>
      <c r="F53" s="7">
        <v>0</v>
      </c>
      <c r="G53" s="7">
        <f>C53</f>
        <v>1795000</v>
      </c>
      <c r="H53" s="8">
        <v>14</v>
      </c>
      <c r="I53" s="176"/>
    </row>
    <row r="54" spans="1:13" ht="21.95" customHeight="1">
      <c r="A54" s="185">
        <v>4</v>
      </c>
      <c r="B54" s="6" t="s">
        <v>18</v>
      </c>
      <c r="C54" s="12">
        <v>367500</v>
      </c>
      <c r="D54" s="12">
        <v>4</v>
      </c>
      <c r="E54" s="12">
        <v>298500</v>
      </c>
      <c r="F54" s="12">
        <v>13</v>
      </c>
      <c r="G54" s="12">
        <f>C54+E54</f>
        <v>666000</v>
      </c>
      <c r="H54" s="12">
        <f>D54+F54</f>
        <v>17</v>
      </c>
      <c r="I54" s="17"/>
      <c r="L54" s="43"/>
    </row>
    <row r="55" spans="1:13" ht="21.95" customHeight="1">
      <c r="A55" s="185">
        <v>5</v>
      </c>
      <c r="B55" s="6" t="s">
        <v>26</v>
      </c>
      <c r="C55" s="7">
        <v>1382085</v>
      </c>
      <c r="D55" s="7">
        <v>0</v>
      </c>
      <c r="E55" s="7">
        <v>0</v>
      </c>
      <c r="F55" s="7">
        <v>0</v>
      </c>
      <c r="G55" s="7">
        <f>C55</f>
        <v>1382085</v>
      </c>
      <c r="H55" s="8">
        <v>0</v>
      </c>
      <c r="I55" s="176"/>
      <c r="L55" s="43"/>
    </row>
    <row r="56" spans="1:13" ht="21.95" customHeight="1">
      <c r="A56" s="350" t="s">
        <v>10</v>
      </c>
      <c r="B56" s="351"/>
      <c r="C56" s="33">
        <f>SUM(C51:C55)</f>
        <v>4972848</v>
      </c>
      <c r="D56" s="33">
        <f>SUM(D52:D55)</f>
        <v>32</v>
      </c>
      <c r="E56" s="33">
        <f>SUM(E51:E55)</f>
        <v>608500</v>
      </c>
      <c r="F56" s="33">
        <f>SUM(F51:F55)</f>
        <v>13</v>
      </c>
      <c r="G56" s="33">
        <f>SUM(G51:G55)</f>
        <v>5581348</v>
      </c>
      <c r="H56" s="34">
        <f>SUM(H51:H55)</f>
        <v>45</v>
      </c>
      <c r="I56" s="176"/>
      <c r="L56" s="41">
        <f>C56+E56</f>
        <v>5581348</v>
      </c>
    </row>
    <row r="57" spans="1:13" ht="33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</row>
    <row r="58" spans="1:13" ht="23.1" customHeight="1">
      <c r="A58" s="331" t="s">
        <v>0</v>
      </c>
      <c r="B58" s="331" t="s">
        <v>9</v>
      </c>
      <c r="C58" s="340" t="s">
        <v>2</v>
      </c>
      <c r="D58" s="341"/>
      <c r="E58" s="341"/>
      <c r="F58" s="342"/>
      <c r="G58" s="336" t="s">
        <v>12</v>
      </c>
      <c r="H58" s="336" t="s">
        <v>8</v>
      </c>
      <c r="I58" s="336" t="s">
        <v>14</v>
      </c>
    </row>
    <row r="59" spans="1:13" ht="23.1" customHeight="1" thickBot="1">
      <c r="A59" s="332"/>
      <c r="B59" s="332"/>
      <c r="C59" s="24" t="s">
        <v>3</v>
      </c>
      <c r="D59" s="56" t="s">
        <v>4</v>
      </c>
      <c r="E59" s="24" t="s">
        <v>5</v>
      </c>
      <c r="F59" s="56" t="s">
        <v>4</v>
      </c>
      <c r="G59" s="337"/>
      <c r="H59" s="337"/>
      <c r="I59" s="337"/>
    </row>
    <row r="60" spans="1:13" ht="21.95" customHeight="1" thickTop="1">
      <c r="A60" s="19">
        <v>1</v>
      </c>
      <c r="B60" s="6" t="s">
        <v>106</v>
      </c>
      <c r="C60" s="12">
        <v>200000</v>
      </c>
      <c r="D60" s="35">
        <v>1</v>
      </c>
      <c r="E60" s="12">
        <v>0</v>
      </c>
      <c r="F60" s="12">
        <v>0</v>
      </c>
      <c r="G60" s="12">
        <f>C60</f>
        <v>200000</v>
      </c>
      <c r="H60" s="35">
        <v>1</v>
      </c>
      <c r="I60" s="17"/>
    </row>
    <row r="61" spans="1:13" ht="21.95" customHeight="1">
      <c r="A61" s="20">
        <v>2</v>
      </c>
      <c r="B61" s="5" t="s">
        <v>363</v>
      </c>
      <c r="C61" s="12">
        <v>100000</v>
      </c>
      <c r="D61" s="35">
        <v>1</v>
      </c>
      <c r="E61" s="12">
        <v>0</v>
      </c>
      <c r="F61" s="12">
        <v>0</v>
      </c>
      <c r="G61" s="12">
        <v>100000</v>
      </c>
      <c r="H61" s="35">
        <v>1</v>
      </c>
      <c r="I61" s="17"/>
    </row>
    <row r="62" spans="1:13" ht="21.95" customHeight="1">
      <c r="A62" s="19">
        <v>3</v>
      </c>
      <c r="B62" s="6" t="s">
        <v>364</v>
      </c>
      <c r="C62" s="12">
        <v>200000</v>
      </c>
      <c r="D62" s="35">
        <v>1</v>
      </c>
      <c r="E62" s="12">
        <v>0</v>
      </c>
      <c r="F62" s="12">
        <v>0</v>
      </c>
      <c r="G62" s="12">
        <v>200000</v>
      </c>
      <c r="H62" s="35">
        <v>1</v>
      </c>
      <c r="I62" s="17"/>
    </row>
    <row r="63" spans="1:13" ht="21.95" customHeight="1">
      <c r="A63" s="20">
        <v>4</v>
      </c>
      <c r="B63" s="6" t="s">
        <v>350</v>
      </c>
      <c r="C63" s="12">
        <v>150000</v>
      </c>
      <c r="D63" s="12">
        <v>1</v>
      </c>
      <c r="E63" s="12">
        <v>0</v>
      </c>
      <c r="F63" s="12">
        <v>0</v>
      </c>
      <c r="G63" s="12">
        <v>150000</v>
      </c>
      <c r="H63" s="12">
        <v>1</v>
      </c>
      <c r="I63" s="17"/>
    </row>
    <row r="64" spans="1:13" ht="21.95" customHeight="1">
      <c r="A64" s="19">
        <v>5</v>
      </c>
      <c r="B64" s="6" t="s">
        <v>376</v>
      </c>
      <c r="C64" s="12">
        <v>250000</v>
      </c>
      <c r="D64" s="12">
        <v>1</v>
      </c>
      <c r="E64" s="12">
        <v>0</v>
      </c>
      <c r="F64" s="12">
        <v>0</v>
      </c>
      <c r="G64" s="12">
        <v>250000</v>
      </c>
      <c r="H64" s="12">
        <v>1</v>
      </c>
      <c r="I64" s="17"/>
    </row>
    <row r="65" spans="1:11" ht="21.95" customHeight="1">
      <c r="A65" s="20">
        <v>6</v>
      </c>
      <c r="B65" s="6" t="s">
        <v>124</v>
      </c>
      <c r="C65" s="12">
        <v>300000</v>
      </c>
      <c r="D65" s="12">
        <v>1</v>
      </c>
      <c r="E65" s="12">
        <v>0</v>
      </c>
      <c r="F65" s="12">
        <v>0</v>
      </c>
      <c r="G65" s="12">
        <v>300000</v>
      </c>
      <c r="H65" s="12">
        <v>1</v>
      </c>
      <c r="I65" s="17"/>
    </row>
    <row r="66" spans="1:11" ht="21.95" customHeight="1">
      <c r="A66" s="19">
        <v>7</v>
      </c>
      <c r="B66" s="6" t="s">
        <v>204</v>
      </c>
      <c r="C66" s="12">
        <v>4700000</v>
      </c>
      <c r="D66" s="12">
        <v>1</v>
      </c>
      <c r="E66" s="12">
        <v>0</v>
      </c>
      <c r="F66" s="12">
        <v>0</v>
      </c>
      <c r="G66" s="12">
        <v>4700000</v>
      </c>
      <c r="H66" s="12">
        <v>1</v>
      </c>
      <c r="I66" s="17"/>
    </row>
    <row r="67" spans="1:11" ht="21.95" customHeight="1">
      <c r="A67" s="20">
        <v>8</v>
      </c>
      <c r="B67" s="6" t="s">
        <v>331</v>
      </c>
      <c r="C67" s="12">
        <v>200000</v>
      </c>
      <c r="D67" s="12">
        <v>1</v>
      </c>
      <c r="E67" s="12">
        <v>0</v>
      </c>
      <c r="F67" s="12">
        <v>0</v>
      </c>
      <c r="G67" s="12">
        <v>200000</v>
      </c>
      <c r="H67" s="12">
        <v>1</v>
      </c>
      <c r="I67" s="17"/>
    </row>
    <row r="68" spans="1:11" ht="21.95" customHeight="1">
      <c r="A68" s="19">
        <v>9</v>
      </c>
      <c r="B68" s="6" t="s">
        <v>365</v>
      </c>
      <c r="C68" s="12">
        <v>300000</v>
      </c>
      <c r="D68" s="12">
        <v>1</v>
      </c>
      <c r="E68" s="12">
        <v>0</v>
      </c>
      <c r="F68" s="12">
        <v>0</v>
      </c>
      <c r="G68" s="12">
        <v>300000</v>
      </c>
      <c r="H68" s="12">
        <v>1</v>
      </c>
      <c r="I68" s="17"/>
    </row>
    <row r="69" spans="1:11" ht="21.95" customHeight="1">
      <c r="A69" s="353" t="s">
        <v>11</v>
      </c>
      <c r="B69" s="354"/>
      <c r="C69" s="33">
        <f>SUM(C60:C68)</f>
        <v>6400000</v>
      </c>
      <c r="D69" s="33">
        <f>SUM(D60:D68)</f>
        <v>9</v>
      </c>
      <c r="E69" s="12">
        <v>0</v>
      </c>
      <c r="F69" s="12">
        <v>0</v>
      </c>
      <c r="G69" s="33">
        <f>SUM(G60:G68)</f>
        <v>6400000</v>
      </c>
      <c r="H69" s="33">
        <f>SUM(H60:H68)</f>
        <v>9</v>
      </c>
      <c r="I69" s="6"/>
    </row>
    <row r="70" spans="1:11" ht="33" customHeight="1">
      <c r="A70" s="25" t="s">
        <v>79</v>
      </c>
      <c r="B70" s="324" t="s">
        <v>77</v>
      </c>
      <c r="C70" s="325"/>
      <c r="D70" s="325"/>
      <c r="E70" s="325"/>
      <c r="F70" s="325"/>
      <c r="G70" s="325"/>
      <c r="H70" s="325"/>
      <c r="I70" s="326"/>
    </row>
    <row r="71" spans="1:11" ht="33" customHeight="1">
      <c r="A71" s="4" t="s">
        <v>61</v>
      </c>
      <c r="B71" s="167" t="s">
        <v>76</v>
      </c>
      <c r="C71" s="167"/>
      <c r="D71" s="167"/>
      <c r="E71" s="167"/>
      <c r="F71" s="167"/>
      <c r="G71" s="167"/>
      <c r="H71" s="167"/>
      <c r="I71" s="168"/>
    </row>
    <row r="72" spans="1:11" ht="30" customHeight="1" thickBot="1">
      <c r="A72" s="173" t="s">
        <v>0</v>
      </c>
      <c r="B72" s="174" t="s">
        <v>62</v>
      </c>
      <c r="C72" s="404" t="s">
        <v>64</v>
      </c>
      <c r="D72" s="406"/>
      <c r="E72" s="405"/>
      <c r="F72" s="404" t="s">
        <v>65</v>
      </c>
      <c r="G72" s="406"/>
      <c r="H72" s="404" t="s">
        <v>66</v>
      </c>
      <c r="I72" s="405"/>
    </row>
    <row r="73" spans="1:11" ht="21.95" customHeight="1">
      <c r="A73" s="186">
        <v>1</v>
      </c>
      <c r="B73" s="165" t="s">
        <v>111</v>
      </c>
      <c r="C73" s="407" t="s">
        <v>13</v>
      </c>
      <c r="D73" s="408"/>
      <c r="E73" s="409"/>
      <c r="F73" s="381" t="s">
        <v>72</v>
      </c>
      <c r="G73" s="382"/>
      <c r="H73" s="383">
        <v>1000000</v>
      </c>
      <c r="I73" s="384"/>
    </row>
    <row r="74" spans="1:11" ht="21.95" customHeight="1">
      <c r="A74" s="164">
        <v>2</v>
      </c>
      <c r="B74" s="165" t="s">
        <v>111</v>
      </c>
      <c r="C74" s="399" t="s">
        <v>118</v>
      </c>
      <c r="D74" s="400"/>
      <c r="E74" s="401"/>
      <c r="F74" s="381" t="s">
        <v>72</v>
      </c>
      <c r="G74" s="382"/>
      <c r="H74" s="377">
        <v>750000</v>
      </c>
      <c r="I74" s="378"/>
    </row>
    <row r="75" spans="1:11" ht="21.95" customHeight="1">
      <c r="A75" s="164">
        <v>3</v>
      </c>
      <c r="B75" s="165" t="s">
        <v>111</v>
      </c>
      <c r="C75" s="399" t="s">
        <v>13</v>
      </c>
      <c r="D75" s="400"/>
      <c r="E75" s="401"/>
      <c r="F75" s="381" t="s">
        <v>72</v>
      </c>
      <c r="G75" s="382"/>
      <c r="H75" s="377">
        <v>1000000</v>
      </c>
      <c r="I75" s="378"/>
    </row>
    <row r="76" spans="1:11" ht="21.95" customHeight="1">
      <c r="A76" s="164">
        <v>4</v>
      </c>
      <c r="B76" s="165" t="s">
        <v>369</v>
      </c>
      <c r="C76" s="399" t="s">
        <v>13</v>
      </c>
      <c r="D76" s="400"/>
      <c r="E76" s="401"/>
      <c r="F76" s="381" t="s">
        <v>72</v>
      </c>
      <c r="G76" s="382"/>
      <c r="H76" s="377">
        <v>558800</v>
      </c>
      <c r="I76" s="378"/>
      <c r="K76" s="170" t="s">
        <v>375</v>
      </c>
    </row>
    <row r="77" spans="1:11" ht="21.95" customHeight="1">
      <c r="A77" s="164">
        <v>5</v>
      </c>
      <c r="B77" s="165" t="s">
        <v>374</v>
      </c>
      <c r="C77" s="399" t="s">
        <v>13</v>
      </c>
      <c r="D77" s="400"/>
      <c r="E77" s="401"/>
      <c r="F77" s="381" t="s">
        <v>72</v>
      </c>
      <c r="G77" s="382"/>
      <c r="H77" s="377">
        <v>1800000</v>
      </c>
      <c r="I77" s="378"/>
    </row>
    <row r="78" spans="1:11" ht="21.95" customHeight="1">
      <c r="A78" s="164">
        <v>6</v>
      </c>
      <c r="B78" s="165" t="s">
        <v>374</v>
      </c>
      <c r="C78" s="399" t="s">
        <v>13</v>
      </c>
      <c r="D78" s="400"/>
      <c r="E78" s="401"/>
      <c r="F78" s="381" t="s">
        <v>72</v>
      </c>
      <c r="G78" s="382"/>
      <c r="H78" s="377">
        <v>1400000</v>
      </c>
      <c r="I78" s="378"/>
    </row>
    <row r="79" spans="1:11" ht="21.95" customHeight="1">
      <c r="A79" s="164">
        <v>7</v>
      </c>
      <c r="B79" s="165" t="s">
        <v>116</v>
      </c>
      <c r="C79" s="399" t="s">
        <v>13</v>
      </c>
      <c r="D79" s="400"/>
      <c r="E79" s="401"/>
      <c r="F79" s="381" t="s">
        <v>72</v>
      </c>
      <c r="G79" s="382"/>
      <c r="H79" s="377">
        <v>900000</v>
      </c>
      <c r="I79" s="378"/>
    </row>
    <row r="80" spans="1:11" ht="21.95" customHeight="1">
      <c r="A80" s="164">
        <v>8</v>
      </c>
      <c r="B80" s="165" t="s">
        <v>116</v>
      </c>
      <c r="C80" s="399" t="s">
        <v>13</v>
      </c>
      <c r="D80" s="400"/>
      <c r="E80" s="401"/>
      <c r="F80" s="381" t="s">
        <v>72</v>
      </c>
      <c r="G80" s="382"/>
      <c r="H80" s="377">
        <v>1600000</v>
      </c>
      <c r="I80" s="378"/>
    </row>
    <row r="81" spans="1:12" ht="21.95" customHeight="1">
      <c r="A81" s="164">
        <v>9</v>
      </c>
      <c r="B81" s="165" t="s">
        <v>116</v>
      </c>
      <c r="C81" s="399" t="s">
        <v>13</v>
      </c>
      <c r="D81" s="400"/>
      <c r="E81" s="401"/>
      <c r="F81" s="381" t="s">
        <v>72</v>
      </c>
      <c r="G81" s="382"/>
      <c r="H81" s="377">
        <v>3800000</v>
      </c>
      <c r="I81" s="378"/>
    </row>
    <row r="82" spans="1:12" ht="21.95" customHeight="1">
      <c r="A82" s="164">
        <v>10</v>
      </c>
      <c r="B82" s="165" t="s">
        <v>116</v>
      </c>
      <c r="C82" s="399" t="s">
        <v>13</v>
      </c>
      <c r="D82" s="400"/>
      <c r="E82" s="401"/>
      <c r="F82" s="381" t="s">
        <v>72</v>
      </c>
      <c r="G82" s="382"/>
      <c r="H82" s="377">
        <v>750000</v>
      </c>
      <c r="I82" s="378"/>
    </row>
    <row r="83" spans="1:12" ht="21.95" customHeight="1">
      <c r="A83" s="164">
        <v>11</v>
      </c>
      <c r="B83" s="165" t="s">
        <v>116</v>
      </c>
      <c r="C83" s="399" t="s">
        <v>81</v>
      </c>
      <c r="D83" s="400"/>
      <c r="E83" s="401"/>
      <c r="F83" s="397" t="s">
        <v>88</v>
      </c>
      <c r="G83" s="398"/>
      <c r="H83" s="377">
        <f>F135/5</f>
        <v>4887700</v>
      </c>
      <c r="I83" s="378"/>
    </row>
    <row r="84" spans="1:12" ht="21.95" customHeight="1">
      <c r="A84" s="185"/>
      <c r="B84" s="179" t="s">
        <v>10</v>
      </c>
      <c r="C84" s="353" t="s">
        <v>378</v>
      </c>
      <c r="D84" s="396"/>
      <c r="E84" s="354"/>
      <c r="F84" s="172"/>
      <c r="G84" s="172"/>
      <c r="H84" s="387">
        <f>SUM(H73:H83)</f>
        <v>18446500</v>
      </c>
      <c r="I84" s="387"/>
      <c r="K84" s="171"/>
      <c r="L84" s="171"/>
    </row>
    <row r="85" spans="1:12" ht="24.95" customHeight="1">
      <c r="A85" s="187" t="s">
        <v>74</v>
      </c>
      <c r="B85" s="181" t="s">
        <v>75</v>
      </c>
      <c r="C85" s="169"/>
      <c r="D85" s="169"/>
      <c r="E85" s="169"/>
      <c r="F85" s="169"/>
      <c r="G85" s="169"/>
      <c r="H85" s="169"/>
      <c r="I85" s="166"/>
    </row>
    <row r="86" spans="1:12" ht="30" customHeight="1" thickBot="1">
      <c r="A86" s="173" t="s">
        <v>0</v>
      </c>
      <c r="B86" s="174" t="s">
        <v>62</v>
      </c>
      <c r="C86" s="182" t="s">
        <v>63</v>
      </c>
      <c r="D86" s="316" t="s">
        <v>64</v>
      </c>
      <c r="E86" s="316"/>
      <c r="F86" s="316" t="s">
        <v>65</v>
      </c>
      <c r="G86" s="316"/>
      <c r="H86" s="316" t="s">
        <v>66</v>
      </c>
      <c r="I86" s="316"/>
    </row>
    <row r="87" spans="1:12" ht="17.100000000000001" customHeight="1">
      <c r="A87" s="177">
        <v>1</v>
      </c>
      <c r="B87" s="175" t="s">
        <v>111</v>
      </c>
      <c r="C87" s="163" t="s">
        <v>67</v>
      </c>
      <c r="D87" s="412" t="s">
        <v>13</v>
      </c>
      <c r="E87" s="412"/>
      <c r="F87" s="412" t="s">
        <v>70</v>
      </c>
      <c r="G87" s="412"/>
      <c r="H87" s="413">
        <v>2000000</v>
      </c>
      <c r="I87" s="413"/>
    </row>
    <row r="88" spans="1:12" ht="17.100000000000001" customHeight="1">
      <c r="A88" s="183">
        <v>2</v>
      </c>
      <c r="B88" s="178" t="s">
        <v>111</v>
      </c>
      <c r="C88" s="176" t="s">
        <v>67</v>
      </c>
      <c r="D88" s="402" t="s">
        <v>13</v>
      </c>
      <c r="E88" s="402"/>
      <c r="F88" s="402" t="s">
        <v>70</v>
      </c>
      <c r="G88" s="402"/>
      <c r="H88" s="394">
        <v>2000000</v>
      </c>
      <c r="I88" s="394"/>
    </row>
    <row r="89" spans="1:12" ht="17.100000000000001" customHeight="1">
      <c r="A89" s="183">
        <v>3</v>
      </c>
      <c r="B89" s="178" t="s">
        <v>111</v>
      </c>
      <c r="C89" s="176" t="s">
        <v>67</v>
      </c>
      <c r="D89" s="402" t="s">
        <v>13</v>
      </c>
      <c r="E89" s="402"/>
      <c r="F89" s="402" t="s">
        <v>70</v>
      </c>
      <c r="G89" s="402"/>
      <c r="H89" s="394">
        <v>2000000</v>
      </c>
      <c r="I89" s="394"/>
    </row>
    <row r="90" spans="1:12" ht="17.100000000000001" customHeight="1">
      <c r="A90" s="183">
        <v>4</v>
      </c>
      <c r="B90" s="178" t="s">
        <v>111</v>
      </c>
      <c r="C90" s="176" t="s">
        <v>67</v>
      </c>
      <c r="D90" s="402" t="s">
        <v>13</v>
      </c>
      <c r="E90" s="402"/>
      <c r="F90" s="402" t="s">
        <v>70</v>
      </c>
      <c r="G90" s="402"/>
      <c r="H90" s="394">
        <v>2000000</v>
      </c>
      <c r="I90" s="394"/>
      <c r="J90" s="46"/>
    </row>
    <row r="91" spans="1:12" ht="17.100000000000001" customHeight="1">
      <c r="A91" s="183">
        <v>5</v>
      </c>
      <c r="B91" s="178" t="s">
        <v>111</v>
      </c>
      <c r="C91" s="176" t="s">
        <v>67</v>
      </c>
      <c r="D91" s="402" t="s">
        <v>13</v>
      </c>
      <c r="E91" s="402"/>
      <c r="F91" s="402" t="s">
        <v>70</v>
      </c>
      <c r="G91" s="402"/>
      <c r="H91" s="394">
        <v>2000000</v>
      </c>
      <c r="I91" s="394"/>
      <c r="J91" s="46"/>
    </row>
    <row r="92" spans="1:12" ht="17.100000000000001" customHeight="1">
      <c r="A92" s="183">
        <v>6</v>
      </c>
      <c r="B92" s="178" t="s">
        <v>111</v>
      </c>
      <c r="C92" s="176" t="s">
        <v>67</v>
      </c>
      <c r="D92" s="402" t="s">
        <v>13</v>
      </c>
      <c r="E92" s="402"/>
      <c r="F92" s="402" t="s">
        <v>70</v>
      </c>
      <c r="G92" s="402"/>
      <c r="H92" s="394">
        <v>2000000</v>
      </c>
      <c r="I92" s="394"/>
      <c r="J92" s="46"/>
    </row>
    <row r="93" spans="1:12" ht="17.100000000000001" customHeight="1">
      <c r="A93" s="183">
        <v>7</v>
      </c>
      <c r="B93" s="178" t="s">
        <v>367</v>
      </c>
      <c r="C93" s="176" t="s">
        <v>71</v>
      </c>
      <c r="D93" s="402" t="s">
        <v>13</v>
      </c>
      <c r="E93" s="402"/>
      <c r="F93" s="403" t="s">
        <v>72</v>
      </c>
      <c r="G93" s="403"/>
      <c r="H93" s="394">
        <v>1050000</v>
      </c>
      <c r="I93" s="394"/>
      <c r="J93" s="46"/>
    </row>
    <row r="94" spans="1:12" ht="17.100000000000001" customHeight="1">
      <c r="A94" s="183">
        <v>8</v>
      </c>
      <c r="B94" s="178" t="s">
        <v>367</v>
      </c>
      <c r="C94" s="176" t="s">
        <v>71</v>
      </c>
      <c r="D94" s="402" t="s">
        <v>13</v>
      </c>
      <c r="E94" s="402"/>
      <c r="F94" s="403" t="s">
        <v>72</v>
      </c>
      <c r="G94" s="403"/>
      <c r="H94" s="394">
        <v>1050000</v>
      </c>
      <c r="I94" s="394"/>
      <c r="J94" s="46"/>
    </row>
    <row r="95" spans="1:12" ht="17.100000000000001" customHeight="1">
      <c r="A95" s="183">
        <v>9</v>
      </c>
      <c r="B95" s="178" t="s">
        <v>367</v>
      </c>
      <c r="C95" s="176" t="s">
        <v>71</v>
      </c>
      <c r="D95" s="402" t="s">
        <v>13</v>
      </c>
      <c r="E95" s="402"/>
      <c r="F95" s="403" t="s">
        <v>72</v>
      </c>
      <c r="G95" s="403"/>
      <c r="H95" s="394">
        <v>1050000</v>
      </c>
      <c r="I95" s="394"/>
      <c r="J95" s="46"/>
    </row>
    <row r="96" spans="1:12" ht="17.100000000000001" customHeight="1">
      <c r="A96" s="183">
        <v>10</v>
      </c>
      <c r="B96" s="178" t="s">
        <v>367</v>
      </c>
      <c r="C96" s="176" t="s">
        <v>71</v>
      </c>
      <c r="D96" s="402" t="s">
        <v>13</v>
      </c>
      <c r="E96" s="402"/>
      <c r="F96" s="403" t="s">
        <v>72</v>
      </c>
      <c r="G96" s="403"/>
      <c r="H96" s="394">
        <v>1050000</v>
      </c>
      <c r="I96" s="394"/>
      <c r="J96" s="46"/>
    </row>
    <row r="97" spans="1:10" ht="17.100000000000001" customHeight="1">
      <c r="A97" s="183">
        <v>11</v>
      </c>
      <c r="B97" s="178" t="s">
        <v>367</v>
      </c>
      <c r="C97" s="176" t="s">
        <v>71</v>
      </c>
      <c r="D97" s="402" t="s">
        <v>13</v>
      </c>
      <c r="E97" s="402"/>
      <c r="F97" s="403" t="s">
        <v>72</v>
      </c>
      <c r="G97" s="403"/>
      <c r="H97" s="394">
        <v>1050000</v>
      </c>
      <c r="I97" s="394"/>
      <c r="J97" s="46"/>
    </row>
    <row r="98" spans="1:10" ht="17.100000000000001" customHeight="1">
      <c r="A98" s="183">
        <v>12</v>
      </c>
      <c r="B98" s="178" t="s">
        <v>367</v>
      </c>
      <c r="C98" s="176" t="s">
        <v>71</v>
      </c>
      <c r="D98" s="402" t="s">
        <v>13</v>
      </c>
      <c r="E98" s="402"/>
      <c r="F98" s="403" t="s">
        <v>72</v>
      </c>
      <c r="G98" s="403"/>
      <c r="H98" s="394">
        <v>1050000</v>
      </c>
      <c r="I98" s="394"/>
      <c r="J98" s="46"/>
    </row>
    <row r="99" spans="1:10" ht="17.100000000000001" customHeight="1">
      <c r="A99" s="183">
        <v>13</v>
      </c>
      <c r="B99" s="178" t="s">
        <v>367</v>
      </c>
      <c r="C99" s="176" t="s">
        <v>71</v>
      </c>
      <c r="D99" s="402" t="s">
        <v>13</v>
      </c>
      <c r="E99" s="402"/>
      <c r="F99" s="403" t="s">
        <v>72</v>
      </c>
      <c r="G99" s="403"/>
      <c r="H99" s="394">
        <v>1050000</v>
      </c>
      <c r="I99" s="394"/>
      <c r="J99" s="46"/>
    </row>
    <row r="100" spans="1:10" ht="17.100000000000001" customHeight="1">
      <c r="A100" s="183">
        <v>14</v>
      </c>
      <c r="B100" s="178" t="s">
        <v>367</v>
      </c>
      <c r="C100" s="176" t="s">
        <v>71</v>
      </c>
      <c r="D100" s="402" t="s">
        <v>13</v>
      </c>
      <c r="E100" s="402"/>
      <c r="F100" s="403" t="s">
        <v>72</v>
      </c>
      <c r="G100" s="403"/>
      <c r="H100" s="394">
        <v>1050000</v>
      </c>
      <c r="I100" s="394"/>
      <c r="J100" s="46"/>
    </row>
    <row r="101" spans="1:10" ht="17.100000000000001" customHeight="1">
      <c r="A101" s="183">
        <v>15</v>
      </c>
      <c r="B101" s="178" t="s">
        <v>367</v>
      </c>
      <c r="C101" s="176" t="s">
        <v>71</v>
      </c>
      <c r="D101" s="402" t="s">
        <v>13</v>
      </c>
      <c r="E101" s="402"/>
      <c r="F101" s="403" t="s">
        <v>72</v>
      </c>
      <c r="G101" s="403"/>
      <c r="H101" s="394">
        <v>1050000</v>
      </c>
      <c r="I101" s="394"/>
      <c r="J101" s="46"/>
    </row>
    <row r="102" spans="1:10" ht="17.100000000000001" customHeight="1">
      <c r="A102" s="183">
        <v>16</v>
      </c>
      <c r="B102" s="178" t="s">
        <v>367</v>
      </c>
      <c r="C102" s="176" t="s">
        <v>71</v>
      </c>
      <c r="D102" s="402" t="s">
        <v>13</v>
      </c>
      <c r="E102" s="402"/>
      <c r="F102" s="403" t="s">
        <v>72</v>
      </c>
      <c r="G102" s="403"/>
      <c r="H102" s="394">
        <v>1050000</v>
      </c>
      <c r="I102" s="394"/>
      <c r="J102" s="46"/>
    </row>
    <row r="103" spans="1:10" ht="17.100000000000001" customHeight="1">
      <c r="A103" s="183">
        <v>17</v>
      </c>
      <c r="B103" s="178" t="s">
        <v>367</v>
      </c>
      <c r="C103" s="176" t="s">
        <v>71</v>
      </c>
      <c r="D103" s="402" t="s">
        <v>13</v>
      </c>
      <c r="E103" s="402"/>
      <c r="F103" s="403" t="s">
        <v>72</v>
      </c>
      <c r="G103" s="403"/>
      <c r="H103" s="394">
        <v>1050000</v>
      </c>
      <c r="I103" s="394"/>
      <c r="J103" s="46"/>
    </row>
    <row r="104" spans="1:10" ht="17.100000000000001" customHeight="1">
      <c r="A104" s="183">
        <v>18</v>
      </c>
      <c r="B104" s="178" t="s">
        <v>367</v>
      </c>
      <c r="C104" s="176" t="s">
        <v>71</v>
      </c>
      <c r="D104" s="402" t="s">
        <v>13</v>
      </c>
      <c r="E104" s="402"/>
      <c r="F104" s="403" t="s">
        <v>72</v>
      </c>
      <c r="G104" s="403"/>
      <c r="H104" s="394">
        <v>1050000</v>
      </c>
      <c r="I104" s="394"/>
      <c r="J104" s="46"/>
    </row>
    <row r="105" spans="1:10" ht="17.100000000000001" customHeight="1">
      <c r="A105" s="183">
        <v>19</v>
      </c>
      <c r="B105" s="178" t="s">
        <v>367</v>
      </c>
      <c r="C105" s="176" t="s">
        <v>71</v>
      </c>
      <c r="D105" s="402" t="s">
        <v>13</v>
      </c>
      <c r="E105" s="402"/>
      <c r="F105" s="403" t="s">
        <v>72</v>
      </c>
      <c r="G105" s="403"/>
      <c r="H105" s="394">
        <v>1050000</v>
      </c>
      <c r="I105" s="394"/>
      <c r="J105" s="46"/>
    </row>
    <row r="106" spans="1:10" ht="17.100000000000001" customHeight="1">
      <c r="A106" s="183">
        <v>20</v>
      </c>
      <c r="B106" s="178" t="s">
        <v>367</v>
      </c>
      <c r="C106" s="176" t="s">
        <v>71</v>
      </c>
      <c r="D106" s="402" t="s">
        <v>13</v>
      </c>
      <c r="E106" s="402"/>
      <c r="F106" s="403" t="s">
        <v>72</v>
      </c>
      <c r="G106" s="403"/>
      <c r="H106" s="394">
        <v>1050000</v>
      </c>
      <c r="I106" s="394"/>
      <c r="J106" s="46"/>
    </row>
    <row r="107" spans="1:10" ht="17.100000000000001" customHeight="1">
      <c r="A107" s="183">
        <v>21</v>
      </c>
      <c r="B107" s="178" t="s">
        <v>367</v>
      </c>
      <c r="C107" s="176" t="s">
        <v>71</v>
      </c>
      <c r="D107" s="402" t="s">
        <v>13</v>
      </c>
      <c r="E107" s="402"/>
      <c r="F107" s="403" t="s">
        <v>72</v>
      </c>
      <c r="G107" s="403"/>
      <c r="H107" s="394">
        <v>1050000</v>
      </c>
      <c r="I107" s="394"/>
      <c r="J107" s="46"/>
    </row>
    <row r="108" spans="1:10" ht="17.100000000000001" customHeight="1">
      <c r="A108" s="183">
        <v>22</v>
      </c>
      <c r="B108" s="178" t="s">
        <v>368</v>
      </c>
      <c r="C108" s="176" t="s">
        <v>71</v>
      </c>
      <c r="D108" s="402" t="s">
        <v>100</v>
      </c>
      <c r="E108" s="402"/>
      <c r="F108" s="403" t="s">
        <v>72</v>
      </c>
      <c r="G108" s="403"/>
      <c r="H108" s="394">
        <v>2500000</v>
      </c>
      <c r="I108" s="394"/>
      <c r="J108" s="46"/>
    </row>
    <row r="109" spans="1:10" ht="21.95" customHeight="1">
      <c r="A109" s="183">
        <v>23</v>
      </c>
      <c r="B109" s="178" t="s">
        <v>369</v>
      </c>
      <c r="C109" s="176" t="s">
        <v>67</v>
      </c>
      <c r="D109" s="402" t="s">
        <v>283</v>
      </c>
      <c r="E109" s="402"/>
      <c r="F109" s="403" t="s">
        <v>114</v>
      </c>
      <c r="G109" s="403"/>
      <c r="H109" s="394">
        <v>4200000</v>
      </c>
      <c r="I109" s="394"/>
      <c r="J109" s="46"/>
    </row>
    <row r="110" spans="1:10" ht="21.95" customHeight="1">
      <c r="A110" s="183">
        <v>24</v>
      </c>
      <c r="B110" s="178" t="s">
        <v>369</v>
      </c>
      <c r="C110" s="176" t="s">
        <v>67</v>
      </c>
      <c r="D110" s="402" t="s">
        <v>13</v>
      </c>
      <c r="E110" s="402"/>
      <c r="F110" s="403" t="s">
        <v>212</v>
      </c>
      <c r="G110" s="403"/>
      <c r="H110" s="394">
        <v>2500000</v>
      </c>
      <c r="I110" s="394"/>
      <c r="J110" s="46"/>
    </row>
    <row r="111" spans="1:10" ht="17.100000000000001" customHeight="1">
      <c r="A111" s="183">
        <v>25</v>
      </c>
      <c r="B111" s="178" t="s">
        <v>369</v>
      </c>
      <c r="C111" s="176" t="s">
        <v>67</v>
      </c>
      <c r="D111" s="402" t="s">
        <v>13</v>
      </c>
      <c r="E111" s="402"/>
      <c r="F111" s="403" t="s">
        <v>69</v>
      </c>
      <c r="G111" s="403"/>
      <c r="H111" s="394">
        <v>500000</v>
      </c>
      <c r="I111" s="394"/>
      <c r="J111" s="46"/>
    </row>
    <row r="112" spans="1:10" ht="17.100000000000001" customHeight="1">
      <c r="A112" s="183">
        <v>26</v>
      </c>
      <c r="B112" s="178" t="s">
        <v>369</v>
      </c>
      <c r="C112" s="176" t="s">
        <v>67</v>
      </c>
      <c r="D112" s="402" t="s">
        <v>13</v>
      </c>
      <c r="E112" s="402"/>
      <c r="F112" s="403" t="s">
        <v>69</v>
      </c>
      <c r="G112" s="403"/>
      <c r="H112" s="394">
        <v>500000</v>
      </c>
      <c r="I112" s="394"/>
      <c r="J112" s="46"/>
    </row>
    <row r="113" spans="1:10" ht="17.100000000000001" customHeight="1">
      <c r="A113" s="183">
        <v>27</v>
      </c>
      <c r="B113" s="178" t="s">
        <v>369</v>
      </c>
      <c r="C113" s="176" t="s">
        <v>67</v>
      </c>
      <c r="D113" s="402" t="s">
        <v>13</v>
      </c>
      <c r="E113" s="402"/>
      <c r="F113" s="403" t="s">
        <v>69</v>
      </c>
      <c r="G113" s="403"/>
      <c r="H113" s="394">
        <v>500000</v>
      </c>
      <c r="I113" s="394"/>
      <c r="J113" s="46"/>
    </row>
    <row r="114" spans="1:10" ht="17.100000000000001" customHeight="1">
      <c r="A114" s="183">
        <v>28</v>
      </c>
      <c r="B114" s="178" t="s">
        <v>369</v>
      </c>
      <c r="C114" s="176" t="s">
        <v>67</v>
      </c>
      <c r="D114" s="402" t="s">
        <v>13</v>
      </c>
      <c r="E114" s="402"/>
      <c r="F114" s="403" t="s">
        <v>70</v>
      </c>
      <c r="G114" s="403"/>
      <c r="H114" s="394">
        <v>2500000</v>
      </c>
      <c r="I114" s="394"/>
      <c r="J114" s="46"/>
    </row>
    <row r="115" spans="1:10" ht="17.100000000000001" customHeight="1">
      <c r="A115" s="183">
        <v>29</v>
      </c>
      <c r="B115" s="178" t="s">
        <v>370</v>
      </c>
      <c r="C115" s="176" t="s">
        <v>71</v>
      </c>
      <c r="D115" s="402" t="s">
        <v>371</v>
      </c>
      <c r="E115" s="402"/>
      <c r="F115" s="403" t="s">
        <v>72</v>
      </c>
      <c r="G115" s="403"/>
      <c r="H115" s="394">
        <v>3900000</v>
      </c>
      <c r="I115" s="394"/>
      <c r="J115" s="46"/>
    </row>
    <row r="116" spans="1:10" ht="17.100000000000001" customHeight="1">
      <c r="A116" s="183">
        <v>30</v>
      </c>
      <c r="B116" s="178" t="s">
        <v>372</v>
      </c>
      <c r="C116" s="176" t="s">
        <v>71</v>
      </c>
      <c r="D116" s="402" t="s">
        <v>256</v>
      </c>
      <c r="E116" s="402"/>
      <c r="F116" s="403" t="s">
        <v>72</v>
      </c>
      <c r="G116" s="403"/>
      <c r="H116" s="394">
        <v>1800000</v>
      </c>
      <c r="I116" s="394"/>
      <c r="J116" s="46"/>
    </row>
    <row r="117" spans="1:10" ht="17.100000000000001" customHeight="1">
      <c r="A117" s="183">
        <v>31</v>
      </c>
      <c r="B117" s="178" t="s">
        <v>115</v>
      </c>
      <c r="C117" s="176" t="s">
        <v>71</v>
      </c>
      <c r="D117" s="402" t="s">
        <v>13</v>
      </c>
      <c r="E117" s="402"/>
      <c r="F117" s="403" t="s">
        <v>72</v>
      </c>
      <c r="G117" s="403"/>
      <c r="H117" s="394">
        <v>2300000</v>
      </c>
      <c r="I117" s="394"/>
      <c r="J117" s="46"/>
    </row>
    <row r="118" spans="1:10" ht="17.100000000000001" customHeight="1">
      <c r="A118" s="183">
        <v>32</v>
      </c>
      <c r="B118" s="178" t="s">
        <v>115</v>
      </c>
      <c r="C118" s="176" t="s">
        <v>71</v>
      </c>
      <c r="D118" s="402" t="s">
        <v>13</v>
      </c>
      <c r="E118" s="402"/>
      <c r="F118" s="403" t="s">
        <v>72</v>
      </c>
      <c r="G118" s="403"/>
      <c r="H118" s="394">
        <v>900000</v>
      </c>
      <c r="I118" s="394"/>
      <c r="J118" s="46"/>
    </row>
    <row r="119" spans="1:10" ht="17.100000000000001" customHeight="1">
      <c r="A119" s="183">
        <v>33</v>
      </c>
      <c r="B119" s="178" t="s">
        <v>115</v>
      </c>
      <c r="C119" s="176" t="s">
        <v>71</v>
      </c>
      <c r="D119" s="402" t="s">
        <v>13</v>
      </c>
      <c r="E119" s="402"/>
      <c r="F119" s="403" t="s">
        <v>72</v>
      </c>
      <c r="G119" s="403"/>
      <c r="H119" s="394">
        <v>1300000</v>
      </c>
      <c r="I119" s="394"/>
      <c r="J119" s="46"/>
    </row>
    <row r="120" spans="1:10" ht="17.100000000000001" customHeight="1">
      <c r="A120" s="183">
        <v>34</v>
      </c>
      <c r="B120" s="178" t="s">
        <v>373</v>
      </c>
      <c r="C120" s="176" t="s">
        <v>71</v>
      </c>
      <c r="D120" s="402" t="s">
        <v>13</v>
      </c>
      <c r="E120" s="402"/>
      <c r="F120" s="403" t="s">
        <v>72</v>
      </c>
      <c r="G120" s="403"/>
      <c r="H120" s="394">
        <v>1400000</v>
      </c>
      <c r="I120" s="394"/>
      <c r="J120" s="46"/>
    </row>
    <row r="121" spans="1:10" ht="17.100000000000001" customHeight="1">
      <c r="A121" s="183">
        <v>35</v>
      </c>
      <c r="B121" s="178" t="s">
        <v>373</v>
      </c>
      <c r="C121" s="176" t="s">
        <v>71</v>
      </c>
      <c r="D121" s="402" t="s">
        <v>13</v>
      </c>
      <c r="E121" s="402"/>
      <c r="F121" s="403" t="s">
        <v>72</v>
      </c>
      <c r="G121" s="403"/>
      <c r="H121" s="394">
        <v>1300000</v>
      </c>
      <c r="I121" s="394"/>
      <c r="J121" s="46"/>
    </row>
    <row r="122" spans="1:10" ht="16.899999999999999" customHeight="1">
      <c r="A122" s="183">
        <v>36</v>
      </c>
      <c r="B122" s="178" t="s">
        <v>373</v>
      </c>
      <c r="C122" s="176" t="s">
        <v>71</v>
      </c>
      <c r="D122" s="402" t="s">
        <v>13</v>
      </c>
      <c r="E122" s="402"/>
      <c r="F122" s="403" t="s">
        <v>72</v>
      </c>
      <c r="G122" s="403"/>
      <c r="H122" s="394">
        <v>800000</v>
      </c>
      <c r="I122" s="394"/>
      <c r="J122" s="46"/>
    </row>
    <row r="123" spans="1:10" ht="16.899999999999999" customHeight="1">
      <c r="A123" s="183">
        <v>37</v>
      </c>
      <c r="B123" s="178" t="s">
        <v>117</v>
      </c>
      <c r="C123" s="176" t="s">
        <v>71</v>
      </c>
      <c r="D123" s="402" t="s">
        <v>13</v>
      </c>
      <c r="E123" s="402"/>
      <c r="F123" s="403" t="s">
        <v>72</v>
      </c>
      <c r="G123" s="403"/>
      <c r="H123" s="394">
        <v>1500000</v>
      </c>
      <c r="I123" s="394"/>
      <c r="J123" s="46"/>
    </row>
    <row r="124" spans="1:10" ht="16.899999999999999" customHeight="1">
      <c r="A124" s="183">
        <v>38</v>
      </c>
      <c r="B124" s="178" t="s">
        <v>117</v>
      </c>
      <c r="C124" s="176" t="s">
        <v>71</v>
      </c>
      <c r="D124" s="402" t="s">
        <v>13</v>
      </c>
      <c r="E124" s="402"/>
      <c r="F124" s="403" t="s">
        <v>72</v>
      </c>
      <c r="G124" s="403"/>
      <c r="H124" s="394">
        <v>1000000</v>
      </c>
      <c r="I124" s="394"/>
      <c r="J124" s="46"/>
    </row>
    <row r="125" spans="1:10" ht="16.899999999999999" customHeight="1">
      <c r="A125" s="183">
        <v>39</v>
      </c>
      <c r="B125" s="178" t="s">
        <v>117</v>
      </c>
      <c r="C125" s="176" t="s">
        <v>67</v>
      </c>
      <c r="D125" s="402" t="s">
        <v>13</v>
      </c>
      <c r="E125" s="402"/>
      <c r="F125" s="403" t="s">
        <v>69</v>
      </c>
      <c r="G125" s="403"/>
      <c r="H125" s="394">
        <v>1000000</v>
      </c>
      <c r="I125" s="394"/>
      <c r="J125" s="46"/>
    </row>
    <row r="126" spans="1:10" ht="16.899999999999999" customHeight="1">
      <c r="A126" s="183">
        <v>40</v>
      </c>
      <c r="B126" s="178" t="s">
        <v>117</v>
      </c>
      <c r="C126" s="176" t="s">
        <v>67</v>
      </c>
      <c r="D126" s="402" t="s">
        <v>13</v>
      </c>
      <c r="E126" s="402"/>
      <c r="F126" s="403" t="s">
        <v>70</v>
      </c>
      <c r="G126" s="403"/>
      <c r="H126" s="394">
        <v>2000000</v>
      </c>
      <c r="I126" s="394"/>
      <c r="J126" s="46"/>
    </row>
    <row r="127" spans="1:10" ht="16.899999999999999" customHeight="1">
      <c r="A127" s="183">
        <v>41</v>
      </c>
      <c r="B127" s="178" t="s">
        <v>117</v>
      </c>
      <c r="C127" s="176" t="s">
        <v>67</v>
      </c>
      <c r="D127" s="402" t="s">
        <v>13</v>
      </c>
      <c r="E127" s="402"/>
      <c r="F127" s="403" t="s">
        <v>70</v>
      </c>
      <c r="G127" s="403"/>
      <c r="H127" s="394">
        <v>2000000</v>
      </c>
      <c r="I127" s="394"/>
      <c r="J127" s="46"/>
    </row>
    <row r="128" spans="1:10" ht="16.899999999999999" customHeight="1">
      <c r="A128" s="183">
        <v>42</v>
      </c>
      <c r="B128" s="178" t="s">
        <v>117</v>
      </c>
      <c r="C128" s="176" t="s">
        <v>67</v>
      </c>
      <c r="D128" s="402" t="s">
        <v>13</v>
      </c>
      <c r="E128" s="402"/>
      <c r="F128" s="403" t="s">
        <v>70</v>
      </c>
      <c r="G128" s="403"/>
      <c r="H128" s="394">
        <v>2000000</v>
      </c>
      <c r="I128" s="394"/>
      <c r="J128" s="46"/>
    </row>
    <row r="129" spans="1:13" ht="16.899999999999999" customHeight="1">
      <c r="A129" s="183">
        <v>43</v>
      </c>
      <c r="B129" s="178" t="s">
        <v>117</v>
      </c>
      <c r="C129" s="176" t="s">
        <v>67</v>
      </c>
      <c r="D129" s="402" t="s">
        <v>13</v>
      </c>
      <c r="E129" s="402"/>
      <c r="F129" s="403" t="s">
        <v>70</v>
      </c>
      <c r="G129" s="403"/>
      <c r="H129" s="394">
        <v>2000000</v>
      </c>
      <c r="I129" s="394"/>
      <c r="J129" s="46"/>
    </row>
    <row r="130" spans="1:13" ht="16.899999999999999" customHeight="1">
      <c r="A130" s="183">
        <v>44</v>
      </c>
      <c r="B130" s="178" t="s">
        <v>117</v>
      </c>
      <c r="C130" s="176" t="s">
        <v>67</v>
      </c>
      <c r="D130" s="402" t="s">
        <v>13</v>
      </c>
      <c r="E130" s="402"/>
      <c r="F130" s="403" t="s">
        <v>70</v>
      </c>
      <c r="G130" s="403"/>
      <c r="H130" s="394">
        <v>2000000</v>
      </c>
      <c r="I130" s="394"/>
      <c r="J130" s="46"/>
    </row>
    <row r="131" spans="1:13" ht="16.899999999999999" customHeight="1">
      <c r="A131" s="183">
        <v>45</v>
      </c>
      <c r="B131" s="178" t="s">
        <v>117</v>
      </c>
      <c r="C131" s="176" t="s">
        <v>67</v>
      </c>
      <c r="D131" s="402" t="s">
        <v>13</v>
      </c>
      <c r="E131" s="402"/>
      <c r="F131" s="403" t="s">
        <v>70</v>
      </c>
      <c r="G131" s="403"/>
      <c r="H131" s="394">
        <v>2520000</v>
      </c>
      <c r="I131" s="394"/>
      <c r="J131" s="46"/>
    </row>
    <row r="132" spans="1:13" ht="16.899999999999999" customHeight="1">
      <c r="A132" s="183">
        <v>46</v>
      </c>
      <c r="B132" s="178" t="s">
        <v>116</v>
      </c>
      <c r="C132" s="176" t="s">
        <v>73</v>
      </c>
      <c r="D132" s="402" t="s">
        <v>95</v>
      </c>
      <c r="E132" s="402"/>
      <c r="F132" s="414" t="s">
        <v>88</v>
      </c>
      <c r="G132" s="414"/>
      <c r="H132" s="394">
        <v>9175965</v>
      </c>
      <c r="I132" s="394"/>
    </row>
    <row r="133" spans="1:13" ht="16.899999999999999" customHeight="1">
      <c r="A133" s="185"/>
      <c r="B133" s="410" t="s">
        <v>91</v>
      </c>
      <c r="C133" s="410"/>
      <c r="D133" s="411" t="s">
        <v>377</v>
      </c>
      <c r="E133" s="411"/>
      <c r="F133" s="402"/>
      <c r="G133" s="402"/>
      <c r="H133" s="387">
        <f>SUM(H87:H132)</f>
        <v>79845965</v>
      </c>
      <c r="I133" s="387"/>
    </row>
    <row r="134" spans="1:13" ht="30" customHeight="1">
      <c r="A134" s="324" t="s">
        <v>90</v>
      </c>
      <c r="B134" s="325"/>
      <c r="C134" s="325"/>
      <c r="D134" s="325"/>
      <c r="E134" s="325"/>
      <c r="F134" s="325"/>
      <c r="G134" s="325"/>
      <c r="H134" s="325"/>
      <c r="I134" s="326"/>
      <c r="K134" s="171"/>
      <c r="L134" s="171"/>
    </row>
    <row r="135" spans="1:13" ht="29.1" customHeight="1">
      <c r="A135" s="187">
        <v>1</v>
      </c>
      <c r="B135" s="180" t="s">
        <v>109</v>
      </c>
      <c r="C135" s="52"/>
      <c r="D135" s="394">
        <f>C69+C56+C47</f>
        <v>73407710</v>
      </c>
      <c r="E135" s="394"/>
      <c r="F135" s="394">
        <f>E56+E47</f>
        <v>24438500</v>
      </c>
      <c r="G135" s="394"/>
      <c r="H135" s="394">
        <f>D135+F135</f>
        <v>97846210</v>
      </c>
      <c r="I135" s="394"/>
      <c r="K135" s="171"/>
    </row>
    <row r="136" spans="1:13" ht="29.1" customHeight="1">
      <c r="A136" s="187">
        <v>2</v>
      </c>
      <c r="B136" s="180" t="s">
        <v>93</v>
      </c>
      <c r="C136" s="52"/>
      <c r="D136" s="394">
        <v>14056370</v>
      </c>
      <c r="E136" s="394"/>
      <c r="F136" s="394">
        <f>'FEB 2020'!F125:G125</f>
        <v>991690</v>
      </c>
      <c r="G136" s="394"/>
      <c r="H136" s="394">
        <f>SUM(F136+D136)</f>
        <v>15048060</v>
      </c>
      <c r="I136" s="394"/>
      <c r="K136" s="171"/>
    </row>
    <row r="137" spans="1:13" ht="29.1" customHeight="1">
      <c r="A137" s="187">
        <v>3</v>
      </c>
      <c r="B137" s="180" t="s">
        <v>97</v>
      </c>
      <c r="C137" s="52"/>
      <c r="D137" s="393">
        <f>SUM(D135:D136)</f>
        <v>87464080</v>
      </c>
      <c r="E137" s="393"/>
      <c r="F137" s="393">
        <f>SUM(F135:F136)</f>
        <v>25430190</v>
      </c>
      <c r="G137" s="393"/>
      <c r="H137" s="393">
        <f>SUM(H135:H136)</f>
        <v>112894270</v>
      </c>
      <c r="I137" s="393"/>
      <c r="K137" s="171"/>
      <c r="L137" s="171"/>
    </row>
    <row r="138" spans="1:13" ht="29.1" customHeight="1">
      <c r="A138" s="187">
        <v>4</v>
      </c>
      <c r="B138" s="23" t="s">
        <v>110</v>
      </c>
      <c r="C138" s="52"/>
      <c r="D138" s="394">
        <f>H133</f>
        <v>79845965</v>
      </c>
      <c r="E138" s="394"/>
      <c r="F138" s="394">
        <f>H84</f>
        <v>18446500</v>
      </c>
      <c r="G138" s="394"/>
      <c r="H138" s="395">
        <f>SUM(D138+F138)</f>
        <v>98292465</v>
      </c>
      <c r="I138" s="395"/>
      <c r="K138" s="171"/>
    </row>
    <row r="139" spans="1:13" ht="29.1" customHeight="1">
      <c r="A139" s="187">
        <v>5</v>
      </c>
      <c r="B139" s="23" t="s">
        <v>108</v>
      </c>
      <c r="C139" s="52"/>
      <c r="D139" s="393">
        <f>SUM(D137-D138)</f>
        <v>7618115</v>
      </c>
      <c r="E139" s="393"/>
      <c r="F139" s="393">
        <f>SUM(F137-F138)</f>
        <v>6983690</v>
      </c>
      <c r="G139" s="393"/>
      <c r="H139" s="393">
        <f>SUM(H137-H138)</f>
        <v>14601805</v>
      </c>
      <c r="I139" s="393"/>
    </row>
    <row r="140" spans="1:13" ht="20.100000000000001" customHeight="1">
      <c r="B140" s="30"/>
      <c r="C140" s="30"/>
      <c r="D140" s="30"/>
      <c r="E140" s="30"/>
      <c r="F140" s="32"/>
      <c r="G140" s="30"/>
      <c r="H140" s="30"/>
      <c r="I140" s="30"/>
    </row>
    <row r="141" spans="1:13" ht="29.1" customHeight="1">
      <c r="B141" s="3"/>
      <c r="C141" s="3"/>
      <c r="D141" s="390" t="s">
        <v>366</v>
      </c>
      <c r="E141" s="390"/>
      <c r="F141" s="390"/>
      <c r="G141" s="390"/>
      <c r="H141" s="390"/>
      <c r="I141" s="390"/>
      <c r="L141" s="38"/>
      <c r="M141" s="171"/>
    </row>
    <row r="142" spans="1:13">
      <c r="B142" s="48" t="s">
        <v>85</v>
      </c>
      <c r="C142" s="184"/>
      <c r="G142" s="184"/>
      <c r="H142" s="184"/>
      <c r="I142" s="184"/>
      <c r="L142" s="38"/>
      <c r="M142" s="171"/>
    </row>
    <row r="143" spans="1:13">
      <c r="B143" s="184" t="s">
        <v>84</v>
      </c>
      <c r="F143" s="184"/>
      <c r="G143" s="184" t="s">
        <v>82</v>
      </c>
      <c r="H143" s="184"/>
      <c r="I143" s="49"/>
      <c r="L143" s="38"/>
      <c r="M143" s="171"/>
    </row>
    <row r="144" spans="1:13" ht="18.95" customHeight="1">
      <c r="I144" s="50"/>
      <c r="J144" s="40"/>
    </row>
    <row r="145" spans="2:11" ht="18.95" customHeight="1">
      <c r="C145" s="50"/>
      <c r="H145" s="50"/>
      <c r="J145" s="40"/>
      <c r="K145" s="171"/>
    </row>
    <row r="146" spans="2:11">
      <c r="B146" s="50"/>
      <c r="C146" s="51"/>
      <c r="F146" s="50"/>
      <c r="I146" s="51"/>
      <c r="J146" s="40"/>
    </row>
    <row r="147" spans="2:11">
      <c r="B147" s="51" t="s">
        <v>58</v>
      </c>
      <c r="F147" s="51"/>
      <c r="G147" s="51" t="s">
        <v>83</v>
      </c>
      <c r="H147" s="51"/>
    </row>
  </sheetData>
  <mergeCells count="229">
    <mergeCell ref="F72:G72"/>
    <mergeCell ref="H126:I126"/>
    <mergeCell ref="F130:G130"/>
    <mergeCell ref="H130:I130"/>
    <mergeCell ref="D130:E130"/>
    <mergeCell ref="D131:E131"/>
    <mergeCell ref="H131:I131"/>
    <mergeCell ref="D128:E128"/>
    <mergeCell ref="H128:I128"/>
    <mergeCell ref="D129:E129"/>
    <mergeCell ref="H129:I129"/>
    <mergeCell ref="D125:E125"/>
    <mergeCell ref="F82:G82"/>
    <mergeCell ref="H82:I82"/>
    <mergeCell ref="C82:E82"/>
    <mergeCell ref="C77:E77"/>
    <mergeCell ref="F77:G77"/>
    <mergeCell ref="H77:I77"/>
    <mergeCell ref="C78:E78"/>
    <mergeCell ref="F78:G78"/>
    <mergeCell ref="H78:I7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F125:G125"/>
    <mergeCell ref="H125:I125"/>
    <mergeCell ref="H118:I118"/>
    <mergeCell ref="H119:I119"/>
    <mergeCell ref="H120:I120"/>
    <mergeCell ref="H121:I121"/>
    <mergeCell ref="H122:I122"/>
    <mergeCell ref="H123:I123"/>
    <mergeCell ref="H124:I124"/>
    <mergeCell ref="F120:G120"/>
    <mergeCell ref="F121:G121"/>
    <mergeCell ref="H106:I106"/>
    <mergeCell ref="H107:I107"/>
    <mergeCell ref="H108:I108"/>
    <mergeCell ref="H99:I99"/>
    <mergeCell ref="H98:I98"/>
    <mergeCell ref="H97:I97"/>
    <mergeCell ref="H96:I96"/>
    <mergeCell ref="H95:I95"/>
    <mergeCell ref="H94:I94"/>
    <mergeCell ref="H91:I91"/>
    <mergeCell ref="H92:I92"/>
    <mergeCell ref="H93:I93"/>
    <mergeCell ref="F128:G128"/>
    <mergeCell ref="F129:G129"/>
    <mergeCell ref="F131:G131"/>
    <mergeCell ref="F122:G122"/>
    <mergeCell ref="F123:G123"/>
    <mergeCell ref="F124:G124"/>
    <mergeCell ref="F110:G110"/>
    <mergeCell ref="F111:G111"/>
    <mergeCell ref="F112:G112"/>
    <mergeCell ref="F113:G113"/>
    <mergeCell ref="F114:G114"/>
    <mergeCell ref="F126:G126"/>
    <mergeCell ref="F107:G107"/>
    <mergeCell ref="F108:G108"/>
    <mergeCell ref="F115:G115"/>
    <mergeCell ref="H100:I100"/>
    <mergeCell ref="H101:I101"/>
    <mergeCell ref="H102:I102"/>
    <mergeCell ref="H103:I103"/>
    <mergeCell ref="H104:I104"/>
    <mergeCell ref="H105:I105"/>
    <mergeCell ref="D121:E121"/>
    <mergeCell ref="D122:E122"/>
    <mergeCell ref="D123:E123"/>
    <mergeCell ref="D116:E116"/>
    <mergeCell ref="D117:E117"/>
    <mergeCell ref="D118:E118"/>
    <mergeCell ref="D119:E119"/>
    <mergeCell ref="D120:E120"/>
    <mergeCell ref="F106:G106"/>
    <mergeCell ref="D113:E113"/>
    <mergeCell ref="D114:E114"/>
    <mergeCell ref="F109:G109"/>
    <mergeCell ref="D115:E115"/>
    <mergeCell ref="F116:G116"/>
    <mergeCell ref="F117:G117"/>
    <mergeCell ref="F118:G118"/>
    <mergeCell ref="F119:G119"/>
    <mergeCell ref="D108:E108"/>
    <mergeCell ref="D109:E109"/>
    <mergeCell ref="D110:E110"/>
    <mergeCell ref="D111:E111"/>
    <mergeCell ref="D112:E112"/>
    <mergeCell ref="D124:E124"/>
    <mergeCell ref="D126:E126"/>
    <mergeCell ref="F87:G87"/>
    <mergeCell ref="F88:G88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D98:E98"/>
    <mergeCell ref="D99:E99"/>
    <mergeCell ref="D100:E100"/>
    <mergeCell ref="D101:E101"/>
    <mergeCell ref="D102:E102"/>
    <mergeCell ref="D104:E104"/>
    <mergeCell ref="D105:E105"/>
    <mergeCell ref="D106:E106"/>
    <mergeCell ref="D107:E107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7:B47"/>
    <mergeCell ref="A48:I48"/>
    <mergeCell ref="A49:A50"/>
    <mergeCell ref="B49:B50"/>
    <mergeCell ref="C49:F49"/>
    <mergeCell ref="G49:G50"/>
    <mergeCell ref="H49:H50"/>
    <mergeCell ref="I49:I50"/>
    <mergeCell ref="A69:B69"/>
    <mergeCell ref="B70:I70"/>
    <mergeCell ref="A56:B56"/>
    <mergeCell ref="A57:I57"/>
    <mergeCell ref="A58:A59"/>
    <mergeCell ref="B58:B59"/>
    <mergeCell ref="C58:F58"/>
    <mergeCell ref="G58:G59"/>
    <mergeCell ref="H58:H59"/>
    <mergeCell ref="I58:I59"/>
    <mergeCell ref="H72:I72"/>
    <mergeCell ref="F73:G73"/>
    <mergeCell ref="H73:I73"/>
    <mergeCell ref="C72:E72"/>
    <mergeCell ref="C73:E73"/>
    <mergeCell ref="B133:C133"/>
    <mergeCell ref="D133:E133"/>
    <mergeCell ref="F133:G133"/>
    <mergeCell ref="D86:E86"/>
    <mergeCell ref="F86:G86"/>
    <mergeCell ref="H86:I86"/>
    <mergeCell ref="D87:E87"/>
    <mergeCell ref="H87:I87"/>
    <mergeCell ref="D132:E132"/>
    <mergeCell ref="F132:G132"/>
    <mergeCell ref="H132:I132"/>
    <mergeCell ref="D103:E103"/>
    <mergeCell ref="H133:I133"/>
    <mergeCell ref="D88:E88"/>
    <mergeCell ref="H88:I88"/>
    <mergeCell ref="D89:E89"/>
    <mergeCell ref="F89:G89"/>
    <mergeCell ref="H89:I89"/>
    <mergeCell ref="D90:E90"/>
    <mergeCell ref="F75:G75"/>
    <mergeCell ref="H75:I75"/>
    <mergeCell ref="F76:G76"/>
    <mergeCell ref="H76:I76"/>
    <mergeCell ref="C75:E75"/>
    <mergeCell ref="C76:E76"/>
    <mergeCell ref="F74:G74"/>
    <mergeCell ref="H74:I74"/>
    <mergeCell ref="C74:E74"/>
    <mergeCell ref="F81:G81"/>
    <mergeCell ref="H81:I81"/>
    <mergeCell ref="F79:G79"/>
    <mergeCell ref="H79:I79"/>
    <mergeCell ref="F80:G80"/>
    <mergeCell ref="H80:I80"/>
    <mergeCell ref="C79:E79"/>
    <mergeCell ref="C80:E80"/>
    <mergeCell ref="C81:E81"/>
    <mergeCell ref="D135:E135"/>
    <mergeCell ref="F135:G135"/>
    <mergeCell ref="H135:I135"/>
    <mergeCell ref="D136:E136"/>
    <mergeCell ref="F136:G136"/>
    <mergeCell ref="H136:I136"/>
    <mergeCell ref="H84:I84"/>
    <mergeCell ref="C84:E84"/>
    <mergeCell ref="F83:G83"/>
    <mergeCell ref="H83:I83"/>
    <mergeCell ref="C83:E83"/>
    <mergeCell ref="A134:I134"/>
    <mergeCell ref="F90:G90"/>
    <mergeCell ref="H90:I90"/>
    <mergeCell ref="D127:E127"/>
    <mergeCell ref="H127:I127"/>
    <mergeCell ref="F127:G127"/>
    <mergeCell ref="D91:E91"/>
    <mergeCell ref="D92:E92"/>
    <mergeCell ref="D93:E93"/>
    <mergeCell ref="D94:E94"/>
    <mergeCell ref="D95:E95"/>
    <mergeCell ref="D96:E96"/>
    <mergeCell ref="D97:E97"/>
    <mergeCell ref="D139:E139"/>
    <mergeCell ref="F139:G139"/>
    <mergeCell ref="H139:I139"/>
    <mergeCell ref="D141:I141"/>
    <mergeCell ref="D137:E137"/>
    <mergeCell ref="F137:G137"/>
    <mergeCell ref="H137:I137"/>
    <mergeCell ref="D138:E138"/>
    <mergeCell ref="F138:G138"/>
    <mergeCell ref="H138:I138"/>
  </mergeCells>
  <pageMargins left="0.71181102362204696" right="0.46244094488189003" top="0.37055118110236202" bottom="0.10551181102362001" header="0.31496062992126" footer="0.31496062992126"/>
  <pageSetup scale="9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XFD131"/>
  <sheetViews>
    <sheetView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0.28515625" style="170" customWidth="1"/>
    <col min="3" max="3" width="11.140625" style="170" customWidth="1"/>
    <col min="4" max="4" width="5.5703125" style="170" customWidth="1"/>
    <col min="5" max="5" width="10.85546875" style="170" customWidth="1"/>
    <col min="6" max="6" width="5.5703125" style="170" customWidth="1"/>
    <col min="7" max="7" width="12.5703125" style="170" customWidth="1"/>
    <col min="8" max="8" width="6.5703125" style="170" customWidth="1"/>
    <col min="9" max="9" width="7.28515625" style="170" customWidth="1"/>
    <col min="10" max="10" width="12.42578125" style="170" customWidth="1"/>
    <col min="11" max="11" width="16.5703125" style="170" customWidth="1"/>
    <col min="12" max="12" width="21.140625" style="170" customWidth="1"/>
    <col min="13" max="13" width="15" style="170" customWidth="1"/>
    <col min="14" max="14" width="12.7109375" style="170" customWidth="1"/>
    <col min="15" max="16384" width="9.140625" style="170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379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>
      <c r="A10" s="324" t="s">
        <v>492</v>
      </c>
      <c r="B10" s="325"/>
      <c r="C10" s="325"/>
      <c r="D10" s="325"/>
      <c r="E10" s="325"/>
      <c r="F10" s="325"/>
      <c r="G10" s="325"/>
      <c r="H10" s="325"/>
      <c r="I10" s="326"/>
    </row>
    <row r="11" spans="1:12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  <c r="K11" s="41"/>
    </row>
    <row r="12" spans="1:12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43" t="s">
        <v>7</v>
      </c>
      <c r="L13" s="38"/>
    </row>
    <row r="14" spans="1:12" ht="20.25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337"/>
      <c r="I14" s="344"/>
      <c r="L14" s="38"/>
    </row>
    <row r="15" spans="1:12" ht="18" customHeight="1" thickTop="1">
      <c r="A15" s="154">
        <v>1</v>
      </c>
      <c r="B15" s="21" t="s">
        <v>86</v>
      </c>
      <c r="C15" s="12">
        <v>155263</v>
      </c>
      <c r="D15" s="12">
        <v>1</v>
      </c>
      <c r="E15" s="12">
        <v>0</v>
      </c>
      <c r="F15" s="12">
        <v>0</v>
      </c>
      <c r="G15" s="12">
        <f>C15</f>
        <v>155263</v>
      </c>
      <c r="H15" s="12">
        <v>1</v>
      </c>
      <c r="I15" s="11"/>
    </row>
    <row r="16" spans="1:12" ht="18" customHeight="1">
      <c r="A16" s="192">
        <v>2</v>
      </c>
      <c r="B16" s="22" t="s">
        <v>87</v>
      </c>
      <c r="C16" s="12">
        <v>134115</v>
      </c>
      <c r="D16" s="12">
        <v>1</v>
      </c>
      <c r="E16" s="12">
        <v>0</v>
      </c>
      <c r="F16" s="12">
        <v>0</v>
      </c>
      <c r="G16" s="12">
        <f>C16</f>
        <v>134115</v>
      </c>
      <c r="H16" s="12">
        <v>1</v>
      </c>
      <c r="I16" s="176"/>
    </row>
    <row r="17" spans="1:13" ht="18" customHeight="1">
      <c r="A17" s="192">
        <v>3</v>
      </c>
      <c r="B17" s="22" t="s">
        <v>80</v>
      </c>
      <c r="C17" s="12">
        <v>6043695</v>
      </c>
      <c r="D17" s="12">
        <v>51</v>
      </c>
      <c r="E17" s="12">
        <v>1090000</v>
      </c>
      <c r="F17" s="12">
        <v>40</v>
      </c>
      <c r="G17" s="12">
        <f>C17+E17</f>
        <v>7133695</v>
      </c>
      <c r="H17" s="12">
        <f>D17+F17</f>
        <v>91</v>
      </c>
      <c r="I17" s="176"/>
    </row>
    <row r="18" spans="1:13" ht="18" customHeight="1">
      <c r="A18" s="192">
        <v>4</v>
      </c>
      <c r="B18" s="22" t="s">
        <v>120</v>
      </c>
      <c r="C18" s="12">
        <v>2494736</v>
      </c>
      <c r="D18" s="12">
        <v>0</v>
      </c>
      <c r="E18" s="12">
        <v>0</v>
      </c>
      <c r="F18" s="12">
        <v>0</v>
      </c>
      <c r="G18" s="12">
        <f>C18</f>
        <v>2494736</v>
      </c>
      <c r="H18" s="12">
        <f>D18+F18</f>
        <v>0</v>
      </c>
      <c r="I18" s="176"/>
      <c r="K18" s="41"/>
      <c r="M18" s="38"/>
    </row>
    <row r="19" spans="1:13" ht="18" customHeight="1">
      <c r="A19" s="192">
        <v>5</v>
      </c>
      <c r="B19" s="22" t="s">
        <v>307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76"/>
      <c r="L19" s="38"/>
    </row>
    <row r="20" spans="1:13" ht="25.5">
      <c r="A20" s="192">
        <v>6</v>
      </c>
      <c r="B20" s="22" t="s">
        <v>33</v>
      </c>
      <c r="C20" s="12">
        <f>G20</f>
        <v>1926875</v>
      </c>
      <c r="D20" s="12">
        <v>14</v>
      </c>
      <c r="E20" s="12">
        <v>0</v>
      </c>
      <c r="F20" s="12">
        <v>0</v>
      </c>
      <c r="G20" s="12">
        <v>1926875</v>
      </c>
      <c r="H20" s="12">
        <v>14</v>
      </c>
      <c r="I20" s="194"/>
    </row>
    <row r="21" spans="1:13" ht="25.5">
      <c r="A21" s="192">
        <v>7</v>
      </c>
      <c r="B21" s="22" t="s">
        <v>34</v>
      </c>
      <c r="C21" s="12">
        <f>G21-E21</f>
        <v>1374303</v>
      </c>
      <c r="D21" s="12">
        <v>12</v>
      </c>
      <c r="E21" s="12">
        <v>360000</v>
      </c>
      <c r="F21" s="12">
        <v>14</v>
      </c>
      <c r="G21" s="12">
        <v>1734303</v>
      </c>
      <c r="H21" s="12">
        <f>D21+F21</f>
        <v>26</v>
      </c>
      <c r="I21" s="194"/>
    </row>
    <row r="22" spans="1:13" ht="38.25">
      <c r="A22" s="192">
        <v>8</v>
      </c>
      <c r="B22" s="16" t="s">
        <v>35</v>
      </c>
      <c r="C22" s="12">
        <f>G22-E22</f>
        <v>2821933</v>
      </c>
      <c r="D22" s="12">
        <v>24</v>
      </c>
      <c r="E22" s="12">
        <v>150000</v>
      </c>
      <c r="F22" s="12">
        <v>5</v>
      </c>
      <c r="G22" s="12">
        <v>2971933</v>
      </c>
      <c r="H22" s="12">
        <f>D22+F22</f>
        <v>29</v>
      </c>
      <c r="I22" s="194"/>
    </row>
    <row r="23" spans="1:13" ht="18" customHeight="1">
      <c r="A23" s="192">
        <v>9</v>
      </c>
      <c r="B23" s="22" t="s">
        <v>36</v>
      </c>
      <c r="C23" s="12">
        <f>G23-E23</f>
        <v>2018571</v>
      </c>
      <c r="D23" s="12">
        <v>18</v>
      </c>
      <c r="E23" s="12">
        <v>70000</v>
      </c>
      <c r="F23" s="12">
        <v>3</v>
      </c>
      <c r="G23" s="12">
        <v>2088571</v>
      </c>
      <c r="H23" s="12">
        <f>D23+F23</f>
        <v>21</v>
      </c>
      <c r="I23" s="194"/>
      <c r="K23" s="41"/>
      <c r="M23" s="38"/>
    </row>
    <row r="24" spans="1:13" ht="18" customHeight="1">
      <c r="A24" s="192">
        <v>10</v>
      </c>
      <c r="B24" s="22" t="s">
        <v>37</v>
      </c>
      <c r="C24" s="12">
        <v>1223000</v>
      </c>
      <c r="D24" s="12"/>
      <c r="E24" s="12">
        <v>140000</v>
      </c>
      <c r="F24" s="12"/>
      <c r="G24" s="12">
        <f>C24+E24</f>
        <v>1363000</v>
      </c>
      <c r="H24" s="12"/>
      <c r="I24" s="10"/>
    </row>
    <row r="25" spans="1:13" ht="18" customHeight="1">
      <c r="A25" s="192">
        <v>11</v>
      </c>
      <c r="B25" s="176" t="s">
        <v>38</v>
      </c>
      <c r="C25" s="78">
        <f>G25-E25</f>
        <v>1615518</v>
      </c>
      <c r="D25" s="78">
        <v>13</v>
      </c>
      <c r="E25" s="78">
        <v>390000</v>
      </c>
      <c r="F25" s="78">
        <v>13</v>
      </c>
      <c r="G25" s="78">
        <v>2005518</v>
      </c>
      <c r="H25" s="78">
        <f>D25+F25</f>
        <v>26</v>
      </c>
      <c r="I25" s="194"/>
    </row>
    <row r="26" spans="1:13" ht="18" customHeight="1">
      <c r="A26" s="192">
        <v>12</v>
      </c>
      <c r="B26" s="176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94"/>
      <c r="M26" s="38"/>
    </row>
    <row r="27" spans="1:13" ht="25.5">
      <c r="A27" s="192">
        <v>13</v>
      </c>
      <c r="B27" s="22" t="s">
        <v>40</v>
      </c>
      <c r="C27" s="12">
        <f>G27-E27</f>
        <v>2859000</v>
      </c>
      <c r="D27" s="12">
        <v>31</v>
      </c>
      <c r="E27" s="12">
        <v>365000</v>
      </c>
      <c r="F27" s="12">
        <v>5</v>
      </c>
      <c r="G27" s="12">
        <v>3224000</v>
      </c>
      <c r="H27" s="12">
        <f>D27+F27</f>
        <v>36</v>
      </c>
      <c r="I27" s="194"/>
      <c r="K27" s="38"/>
    </row>
    <row r="28" spans="1:13">
      <c r="A28" s="192">
        <v>14</v>
      </c>
      <c r="B28" s="22" t="s">
        <v>41</v>
      </c>
      <c r="C28" s="12">
        <v>0</v>
      </c>
      <c r="D28" s="12">
        <v>0</v>
      </c>
      <c r="E28" s="12">
        <f>G28</f>
        <v>590000</v>
      </c>
      <c r="F28" s="12">
        <v>15</v>
      </c>
      <c r="G28" s="12">
        <v>590000</v>
      </c>
      <c r="H28" s="12">
        <v>15</v>
      </c>
      <c r="I28" s="13"/>
      <c r="K28" s="38"/>
    </row>
    <row r="29" spans="1:13" ht="25.5">
      <c r="A29" s="192">
        <v>15</v>
      </c>
      <c r="B29" s="22" t="s">
        <v>42</v>
      </c>
      <c r="C29" s="12">
        <f>G29-E29</f>
        <v>1352725</v>
      </c>
      <c r="D29" s="12">
        <v>12</v>
      </c>
      <c r="E29" s="12">
        <v>330000</v>
      </c>
      <c r="F29" s="12">
        <v>11</v>
      </c>
      <c r="G29" s="12">
        <v>1682725</v>
      </c>
      <c r="H29" s="12">
        <f>D29+F29</f>
        <v>23</v>
      </c>
      <c r="I29" s="194"/>
      <c r="J29" s="41"/>
      <c r="K29" s="38"/>
    </row>
    <row r="30" spans="1:13" ht="18" customHeight="1">
      <c r="A30" s="192">
        <v>16</v>
      </c>
      <c r="B30" s="22" t="s">
        <v>43</v>
      </c>
      <c r="C30" s="12">
        <f>G30-E30</f>
        <v>3690713</v>
      </c>
      <c r="D30" s="12">
        <v>0</v>
      </c>
      <c r="E30" s="12">
        <v>690000</v>
      </c>
      <c r="F30" s="12">
        <v>0</v>
      </c>
      <c r="G30" s="12">
        <v>4380713</v>
      </c>
      <c r="H30" s="12">
        <v>0</v>
      </c>
      <c r="I30" s="194"/>
      <c r="K30" s="41"/>
    </row>
    <row r="31" spans="1:13" ht="18" customHeight="1">
      <c r="A31" s="192">
        <v>17</v>
      </c>
      <c r="B31" s="22" t="s">
        <v>57</v>
      </c>
      <c r="C31" s="12">
        <v>0</v>
      </c>
      <c r="D31" s="12"/>
      <c r="E31" s="12">
        <v>620000</v>
      </c>
      <c r="F31" s="12">
        <v>19</v>
      </c>
      <c r="G31" s="12">
        <f>E31</f>
        <v>620000</v>
      </c>
      <c r="H31" s="12">
        <v>19</v>
      </c>
      <c r="I31" s="194"/>
    </row>
    <row r="32" spans="1:13" ht="18" customHeight="1">
      <c r="A32" s="192">
        <v>18</v>
      </c>
      <c r="B32" s="176" t="s">
        <v>44</v>
      </c>
      <c r="C32" s="12">
        <v>707000</v>
      </c>
      <c r="D32" s="12">
        <v>7</v>
      </c>
      <c r="E32" s="12">
        <v>80000</v>
      </c>
      <c r="F32" s="12">
        <v>4</v>
      </c>
      <c r="G32" s="12">
        <f>C32+E32</f>
        <v>787000</v>
      </c>
      <c r="H32" s="12">
        <v>11</v>
      </c>
      <c r="I32" s="194"/>
    </row>
    <row r="33" spans="1:13" ht="18" customHeight="1">
      <c r="A33" s="192">
        <v>19</v>
      </c>
      <c r="B33" s="176" t="s">
        <v>32</v>
      </c>
      <c r="C33" s="12">
        <v>1800000</v>
      </c>
      <c r="D33" s="12">
        <v>16</v>
      </c>
      <c r="E33" s="12">
        <v>1870000</v>
      </c>
      <c r="F33" s="12">
        <v>76</v>
      </c>
      <c r="G33" s="12">
        <f>C33+E33</f>
        <v>3670000</v>
      </c>
      <c r="H33" s="12">
        <f>D33+F33</f>
        <v>92</v>
      </c>
      <c r="I33" s="194"/>
      <c r="K33" s="38"/>
      <c r="L33" s="38"/>
    </row>
    <row r="34" spans="1:13" ht="18" customHeight="1">
      <c r="A34" s="192">
        <v>20</v>
      </c>
      <c r="B34" s="176" t="s">
        <v>45</v>
      </c>
      <c r="C34" s="12">
        <f>G34</f>
        <v>23425000</v>
      </c>
      <c r="D34" s="12">
        <v>209</v>
      </c>
      <c r="E34" s="12">
        <v>0</v>
      </c>
      <c r="F34" s="12">
        <v>0</v>
      </c>
      <c r="G34" s="12">
        <v>23425000</v>
      </c>
      <c r="H34" s="12">
        <f>D34</f>
        <v>209</v>
      </c>
      <c r="I34" s="194"/>
    </row>
    <row r="35" spans="1:13" ht="18" customHeight="1">
      <c r="A35" s="192">
        <v>21</v>
      </c>
      <c r="B35" s="176" t="s">
        <v>46</v>
      </c>
      <c r="C35" s="12">
        <f>G35</f>
        <v>1090690</v>
      </c>
      <c r="D35" s="12">
        <v>9</v>
      </c>
      <c r="E35" s="12">
        <v>0</v>
      </c>
      <c r="F35" s="12">
        <v>0</v>
      </c>
      <c r="G35" s="12">
        <v>1090690</v>
      </c>
      <c r="H35" s="12">
        <v>9</v>
      </c>
      <c r="I35" s="13"/>
      <c r="M35" s="39"/>
    </row>
    <row r="36" spans="1:13" ht="25.5">
      <c r="A36" s="192">
        <v>22</v>
      </c>
      <c r="B36" s="22" t="s">
        <v>47</v>
      </c>
      <c r="C36" s="12">
        <v>1395769</v>
      </c>
      <c r="D36" s="12">
        <v>12</v>
      </c>
      <c r="E36" s="12">
        <v>0</v>
      </c>
      <c r="F36" s="12">
        <v>0</v>
      </c>
      <c r="G36" s="12">
        <f>C36</f>
        <v>1395769</v>
      </c>
      <c r="H36" s="12">
        <v>12</v>
      </c>
      <c r="I36" s="194"/>
    </row>
    <row r="37" spans="1:13" ht="25.5">
      <c r="A37" s="192">
        <v>23</v>
      </c>
      <c r="B37" s="22" t="s">
        <v>48</v>
      </c>
      <c r="C37" s="12">
        <v>976777</v>
      </c>
      <c r="D37" s="12">
        <v>7</v>
      </c>
      <c r="E37" s="12">
        <v>110000</v>
      </c>
      <c r="F37" s="12">
        <v>3</v>
      </c>
      <c r="G37" s="12">
        <f>C37+E37</f>
        <v>1086777</v>
      </c>
      <c r="H37" s="12">
        <f>D37+F37</f>
        <v>10</v>
      </c>
      <c r="I37" s="194"/>
    </row>
    <row r="38" spans="1:13" ht="18" customHeight="1">
      <c r="A38" s="192">
        <v>24</v>
      </c>
      <c r="B38" s="22" t="s">
        <v>49</v>
      </c>
      <c r="C38" s="12">
        <f>G38-E38</f>
        <v>1530000</v>
      </c>
      <c r="D38" s="12">
        <v>12</v>
      </c>
      <c r="E38" s="12">
        <v>50000</v>
      </c>
      <c r="F38" s="12">
        <v>1</v>
      </c>
      <c r="G38" s="12">
        <v>1580000</v>
      </c>
      <c r="H38" s="12">
        <v>13</v>
      </c>
      <c r="I38" s="194"/>
      <c r="K38" s="41"/>
    </row>
    <row r="39" spans="1:13" ht="15.95" customHeight="1">
      <c r="A39" s="192">
        <v>25</v>
      </c>
      <c r="B39" s="22" t="s">
        <v>50</v>
      </c>
      <c r="C39" s="12">
        <f>G39-E39</f>
        <v>1222228</v>
      </c>
      <c r="D39" s="12">
        <v>12</v>
      </c>
      <c r="E39" s="12">
        <v>90000</v>
      </c>
      <c r="F39" s="12">
        <v>3</v>
      </c>
      <c r="G39" s="12">
        <v>1312228</v>
      </c>
      <c r="H39" s="12">
        <v>15</v>
      </c>
      <c r="I39" s="18"/>
      <c r="L39" s="38"/>
    </row>
    <row r="40" spans="1:13" ht="15.95" customHeight="1">
      <c r="A40" s="192">
        <v>26</v>
      </c>
      <c r="B40" s="176" t="s">
        <v>360</v>
      </c>
      <c r="C40" s="12">
        <v>0</v>
      </c>
      <c r="D40" s="12">
        <v>0</v>
      </c>
      <c r="E40" s="12">
        <v>1300000</v>
      </c>
      <c r="F40" s="12">
        <v>0</v>
      </c>
      <c r="G40" s="12">
        <v>1300000</v>
      </c>
      <c r="H40" s="12">
        <v>0</v>
      </c>
      <c r="I40" s="31"/>
      <c r="K40" s="41"/>
      <c r="M40" s="38"/>
    </row>
    <row r="41" spans="1:13" ht="15.95" customHeight="1">
      <c r="A41" s="192">
        <v>27</v>
      </c>
      <c r="B41" s="22" t="s">
        <v>55</v>
      </c>
      <c r="C41" s="12">
        <f>G41</f>
        <v>2450000</v>
      </c>
      <c r="D41" s="12">
        <v>25</v>
      </c>
      <c r="E41" s="12">
        <v>0</v>
      </c>
      <c r="F41" s="12"/>
      <c r="G41" s="12">
        <v>2450000</v>
      </c>
      <c r="H41" s="12">
        <v>25</v>
      </c>
      <c r="I41" s="54"/>
    </row>
    <row r="42" spans="1:13" ht="15.95" customHeight="1">
      <c r="A42" s="192">
        <v>28</v>
      </c>
      <c r="B42" s="176" t="s">
        <v>52</v>
      </c>
      <c r="C42" s="12">
        <v>0</v>
      </c>
      <c r="D42" s="12"/>
      <c r="E42" s="12">
        <v>0</v>
      </c>
      <c r="F42" s="12"/>
      <c r="G42" s="12">
        <v>0</v>
      </c>
      <c r="H42" s="12">
        <v>0</v>
      </c>
      <c r="I42" s="194"/>
      <c r="M42" s="40"/>
    </row>
    <row r="43" spans="1:13" ht="15.95" customHeight="1">
      <c r="A43" s="192">
        <v>29</v>
      </c>
      <c r="B43" s="22" t="s">
        <v>361</v>
      </c>
      <c r="C43" s="12">
        <f>G43</f>
        <v>10500000</v>
      </c>
      <c r="D43" s="12">
        <v>0</v>
      </c>
      <c r="E43" s="12">
        <v>0</v>
      </c>
      <c r="F43" s="12">
        <v>0</v>
      </c>
      <c r="G43" s="12">
        <v>10500000</v>
      </c>
      <c r="H43" s="12">
        <v>0</v>
      </c>
      <c r="I43" s="10" t="s">
        <v>391</v>
      </c>
      <c r="K43" s="41"/>
      <c r="M43" s="40"/>
    </row>
    <row r="44" spans="1:13" ht="15.95" customHeight="1">
      <c r="A44" s="192">
        <v>30</v>
      </c>
      <c r="B44" s="22" t="s">
        <v>54</v>
      </c>
      <c r="C44" s="12">
        <v>194945</v>
      </c>
      <c r="D44" s="12">
        <v>1</v>
      </c>
      <c r="E44" s="12">
        <f>G44-C44</f>
        <v>15976000</v>
      </c>
      <c r="F44" s="12">
        <v>616</v>
      </c>
      <c r="G44" s="12">
        <v>16170945</v>
      </c>
      <c r="H44" s="12">
        <f>D44+F44</f>
        <v>617</v>
      </c>
      <c r="I44" s="194"/>
      <c r="L44" s="41"/>
      <c r="M44" s="41"/>
    </row>
    <row r="45" spans="1:13" ht="15.95" customHeight="1">
      <c r="A45" s="192">
        <v>31</v>
      </c>
      <c r="B45" s="176" t="s">
        <v>56</v>
      </c>
      <c r="C45" s="12">
        <f>G45-E45</f>
        <v>347600</v>
      </c>
      <c r="D45" s="12">
        <v>10</v>
      </c>
      <c r="E45" s="12">
        <v>780000</v>
      </c>
      <c r="F45" s="12">
        <v>0</v>
      </c>
      <c r="G45" s="12">
        <v>1127600</v>
      </c>
      <c r="H45" s="12">
        <v>0</v>
      </c>
      <c r="I45" s="10" t="s">
        <v>391</v>
      </c>
      <c r="M45" s="40"/>
    </row>
    <row r="46" spans="1:13" ht="15.95" customHeight="1">
      <c r="A46" s="192">
        <v>32</v>
      </c>
      <c r="B46" s="176" t="s">
        <v>31</v>
      </c>
      <c r="C46" s="78">
        <f>G46</f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194"/>
      <c r="K46" s="41"/>
      <c r="L46" s="38"/>
      <c r="M46" s="41"/>
    </row>
    <row r="47" spans="1:13" ht="15.95" customHeight="1">
      <c r="A47" s="192">
        <v>33</v>
      </c>
      <c r="B47" s="176" t="s">
        <v>383</v>
      </c>
      <c r="C47" s="78">
        <v>8000000</v>
      </c>
      <c r="D47" s="78">
        <v>8</v>
      </c>
      <c r="E47" s="78">
        <v>0</v>
      </c>
      <c r="F47" s="78">
        <v>0</v>
      </c>
      <c r="G47" s="78">
        <f>C47</f>
        <v>8000000</v>
      </c>
      <c r="H47" s="78">
        <v>8</v>
      </c>
      <c r="I47" s="194" t="s">
        <v>384</v>
      </c>
      <c r="K47" s="41"/>
      <c r="L47" s="38"/>
      <c r="M47" s="41"/>
    </row>
    <row r="48" spans="1:13" ht="15.95" customHeight="1">
      <c r="A48" s="345" t="s">
        <v>11</v>
      </c>
      <c r="B48" s="346"/>
      <c r="C48" s="33">
        <f t="shared" ref="C48:H48" si="0">SUM(C15:C47)</f>
        <v>82230456</v>
      </c>
      <c r="D48" s="33">
        <f t="shared" si="0"/>
        <v>513</v>
      </c>
      <c r="E48" s="33">
        <f t="shared" si="0"/>
        <v>25051000</v>
      </c>
      <c r="F48" s="33">
        <f t="shared" si="0"/>
        <v>828</v>
      </c>
      <c r="G48" s="33">
        <f t="shared" si="0"/>
        <v>107281456</v>
      </c>
      <c r="H48" s="33">
        <f t="shared" si="0"/>
        <v>1331</v>
      </c>
      <c r="I48" s="4"/>
      <c r="K48" s="41"/>
      <c r="L48" s="38"/>
    </row>
    <row r="49" spans="1:13" ht="21.95" customHeight="1">
      <c r="A49" s="324" t="s">
        <v>29</v>
      </c>
      <c r="B49" s="325"/>
      <c r="C49" s="325"/>
      <c r="D49" s="325"/>
      <c r="E49" s="325"/>
      <c r="F49" s="325"/>
      <c r="G49" s="325"/>
      <c r="H49" s="325"/>
      <c r="I49" s="326"/>
      <c r="L49" s="38"/>
    </row>
    <row r="50" spans="1:13" ht="15" customHeight="1">
      <c r="A50" s="331" t="s">
        <v>0</v>
      </c>
      <c r="B50" s="331" t="s">
        <v>1</v>
      </c>
      <c r="C50" s="333" t="s">
        <v>2</v>
      </c>
      <c r="D50" s="334"/>
      <c r="E50" s="334"/>
      <c r="F50" s="335"/>
      <c r="G50" s="336" t="s">
        <v>6</v>
      </c>
      <c r="H50" s="336" t="s">
        <v>8</v>
      </c>
      <c r="I50" s="331" t="s">
        <v>7</v>
      </c>
      <c r="L50" s="171"/>
      <c r="M50" s="40"/>
    </row>
    <row r="51" spans="1:13" ht="15.75" thickBot="1">
      <c r="A51" s="332"/>
      <c r="B51" s="332"/>
      <c r="C51" s="14" t="s">
        <v>3</v>
      </c>
      <c r="D51" s="56" t="s">
        <v>4</v>
      </c>
      <c r="E51" s="14" t="s">
        <v>5</v>
      </c>
      <c r="F51" s="56" t="s">
        <v>4</v>
      </c>
      <c r="G51" s="337"/>
      <c r="H51" s="337"/>
      <c r="I51" s="332"/>
      <c r="M51" s="40"/>
    </row>
    <row r="52" spans="1:13" ht="21.95" customHeight="1" thickTop="1">
      <c r="A52" s="164">
        <v>1</v>
      </c>
      <c r="B52" s="6" t="s">
        <v>15</v>
      </c>
      <c r="C52" s="12">
        <v>0</v>
      </c>
      <c r="D52" s="12">
        <v>0</v>
      </c>
      <c r="E52" s="12">
        <f>G52</f>
        <v>450000</v>
      </c>
      <c r="F52" s="12">
        <v>14</v>
      </c>
      <c r="G52" s="12">
        <v>450000</v>
      </c>
      <c r="H52" s="12">
        <v>14</v>
      </c>
      <c r="I52" s="11"/>
      <c r="M52" s="41"/>
    </row>
    <row r="53" spans="1:13" ht="21.95" customHeight="1">
      <c r="A53" s="194">
        <v>2</v>
      </c>
      <c r="B53" s="6" t="s">
        <v>16</v>
      </c>
      <c r="C53" s="12">
        <f>G53</f>
        <v>1332118</v>
      </c>
      <c r="D53" s="12">
        <v>14</v>
      </c>
      <c r="E53" s="12"/>
      <c r="F53" s="12">
        <v>0</v>
      </c>
      <c r="G53" s="12">
        <v>1332118</v>
      </c>
      <c r="H53" s="12">
        <v>14</v>
      </c>
      <c r="I53" s="54"/>
      <c r="L53" s="41"/>
    </row>
    <row r="54" spans="1:13" ht="21.95" customHeight="1">
      <c r="A54" s="194">
        <v>3</v>
      </c>
      <c r="B54" s="6" t="s">
        <v>17</v>
      </c>
      <c r="C54" s="7">
        <f>G54</f>
        <v>1815000</v>
      </c>
      <c r="D54" s="7">
        <v>14</v>
      </c>
      <c r="E54" s="7">
        <v>0</v>
      </c>
      <c r="F54" s="7">
        <v>0</v>
      </c>
      <c r="G54" s="7">
        <v>1815000</v>
      </c>
      <c r="H54" s="8">
        <v>14</v>
      </c>
      <c r="I54" s="176"/>
    </row>
    <row r="55" spans="1:13" ht="21.95" customHeight="1">
      <c r="A55" s="194">
        <v>4</v>
      </c>
      <c r="B55" s="6" t="s">
        <v>18</v>
      </c>
      <c r="C55" s="7">
        <v>367500</v>
      </c>
      <c r="D55" s="12">
        <v>4</v>
      </c>
      <c r="E55" s="7">
        <v>298500</v>
      </c>
      <c r="F55" s="7">
        <v>0</v>
      </c>
      <c r="G55" s="7">
        <f>C55+E55</f>
        <v>666000</v>
      </c>
      <c r="H55" s="12">
        <v>23</v>
      </c>
      <c r="I55" s="17"/>
      <c r="L55" s="43"/>
    </row>
    <row r="56" spans="1:13" ht="21.95" customHeight="1">
      <c r="A56" s="194">
        <v>5</v>
      </c>
      <c r="B56" s="6" t="s">
        <v>26</v>
      </c>
      <c r="C56" s="7">
        <f>G56</f>
        <v>1434540</v>
      </c>
      <c r="D56" s="7">
        <v>0</v>
      </c>
      <c r="E56" s="7">
        <v>0</v>
      </c>
      <c r="F56" s="7">
        <v>0</v>
      </c>
      <c r="G56" s="7">
        <v>1434540</v>
      </c>
      <c r="H56" s="8">
        <v>0</v>
      </c>
      <c r="I56" s="17"/>
    </row>
    <row r="57" spans="1:13" ht="21.95" customHeight="1">
      <c r="A57" s="194">
        <v>6</v>
      </c>
      <c r="B57" s="6" t="s">
        <v>27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8">
        <v>0</v>
      </c>
      <c r="I57" s="176"/>
      <c r="K57" s="41"/>
    </row>
    <row r="58" spans="1:13" ht="21.95" customHeight="1">
      <c r="A58" s="350" t="s">
        <v>10</v>
      </c>
      <c r="B58" s="351"/>
      <c r="C58" s="33">
        <f>SUM(C53:C57)</f>
        <v>4949158</v>
      </c>
      <c r="D58" s="33">
        <f>SUM(D53:D57)</f>
        <v>32</v>
      </c>
      <c r="E58" s="33">
        <f>SUM(E52:E57)</f>
        <v>748500</v>
      </c>
      <c r="F58" s="33">
        <f>SUM(F52:F57)</f>
        <v>14</v>
      </c>
      <c r="G58" s="33">
        <f>SUM(G52:G57)</f>
        <v>5697658</v>
      </c>
      <c r="H58" s="34">
        <f>SUM(H52:H57)</f>
        <v>65</v>
      </c>
      <c r="I58" s="176"/>
    </row>
    <row r="59" spans="1:13" ht="30" customHeight="1">
      <c r="A59" s="324" t="s">
        <v>30</v>
      </c>
      <c r="B59" s="325"/>
      <c r="C59" s="325"/>
      <c r="D59" s="325"/>
      <c r="E59" s="325"/>
      <c r="F59" s="325"/>
      <c r="G59" s="325"/>
      <c r="H59" s="325"/>
      <c r="I59" s="326"/>
    </row>
    <row r="60" spans="1:13" ht="15" customHeight="1">
      <c r="A60" s="331" t="s">
        <v>0</v>
      </c>
      <c r="B60" s="331" t="s">
        <v>9</v>
      </c>
      <c r="C60" s="340" t="s">
        <v>2</v>
      </c>
      <c r="D60" s="341"/>
      <c r="E60" s="341"/>
      <c r="F60" s="342"/>
      <c r="G60" s="336" t="s">
        <v>12</v>
      </c>
      <c r="H60" s="336" t="s">
        <v>8</v>
      </c>
      <c r="I60" s="336" t="s">
        <v>14</v>
      </c>
    </row>
    <row r="61" spans="1:13" ht="15.75" thickBot="1">
      <c r="A61" s="332"/>
      <c r="B61" s="332"/>
      <c r="C61" s="24" t="s">
        <v>3</v>
      </c>
      <c r="D61" s="56" t="s">
        <v>4</v>
      </c>
      <c r="E61" s="24" t="s">
        <v>5</v>
      </c>
      <c r="F61" s="56" t="s">
        <v>4</v>
      </c>
      <c r="G61" s="337"/>
      <c r="H61" s="337"/>
      <c r="I61" s="337"/>
    </row>
    <row r="62" spans="1:13" ht="20.100000000000001" customHeight="1" thickTop="1">
      <c r="A62" s="19">
        <v>1</v>
      </c>
      <c r="B62" s="6" t="s">
        <v>99</v>
      </c>
      <c r="C62" s="12">
        <v>200000</v>
      </c>
      <c r="D62" s="35">
        <v>1</v>
      </c>
      <c r="E62" s="12">
        <v>0</v>
      </c>
      <c r="F62" s="12">
        <v>0</v>
      </c>
      <c r="G62" s="12">
        <f t="shared" ref="G62:G76" si="1">C62</f>
        <v>200000</v>
      </c>
      <c r="H62" s="35">
        <v>1</v>
      </c>
      <c r="I62" s="57"/>
    </row>
    <row r="63" spans="1:13" ht="20.100000000000001" customHeight="1">
      <c r="A63" s="20">
        <v>2</v>
      </c>
      <c r="B63" s="5" t="s">
        <v>380</v>
      </c>
      <c r="C63" s="12">
        <v>400000</v>
      </c>
      <c r="D63" s="35">
        <v>1</v>
      </c>
      <c r="E63" s="12">
        <v>0</v>
      </c>
      <c r="F63" s="12">
        <v>0</v>
      </c>
      <c r="G63" s="12">
        <f t="shared" si="1"/>
        <v>400000</v>
      </c>
      <c r="H63" s="35">
        <v>1</v>
      </c>
      <c r="I63" s="17"/>
    </row>
    <row r="64" spans="1:13" ht="20.100000000000001" customHeight="1">
      <c r="A64" s="19">
        <v>3</v>
      </c>
      <c r="B64" s="6" t="s">
        <v>106</v>
      </c>
      <c r="C64" s="12">
        <v>200000</v>
      </c>
      <c r="D64" s="35">
        <v>1</v>
      </c>
      <c r="E64" s="12">
        <v>0</v>
      </c>
      <c r="F64" s="12">
        <v>0</v>
      </c>
      <c r="G64" s="12">
        <f t="shared" si="1"/>
        <v>200000</v>
      </c>
      <c r="H64" s="35">
        <v>1</v>
      </c>
      <c r="I64" s="17"/>
    </row>
    <row r="65" spans="1:9" ht="20.100000000000001" customHeight="1">
      <c r="A65" s="20">
        <v>4</v>
      </c>
      <c r="B65" s="6" t="s">
        <v>121</v>
      </c>
      <c r="C65" s="12">
        <v>400000</v>
      </c>
      <c r="D65" s="35">
        <v>1</v>
      </c>
      <c r="E65" s="12">
        <v>0</v>
      </c>
      <c r="F65" s="12">
        <v>0</v>
      </c>
      <c r="G65" s="12">
        <f t="shared" si="1"/>
        <v>400000</v>
      </c>
      <c r="H65" s="35">
        <v>1</v>
      </c>
      <c r="I65" s="17"/>
    </row>
    <row r="66" spans="1:9" ht="20.100000000000001" customHeight="1">
      <c r="A66" s="19">
        <v>5</v>
      </c>
      <c r="B66" s="6" t="s">
        <v>381</v>
      </c>
      <c r="C66" s="12">
        <v>1877000</v>
      </c>
      <c r="D66" s="35">
        <v>1</v>
      </c>
      <c r="E66" s="12">
        <v>0</v>
      </c>
      <c r="F66" s="12">
        <v>0</v>
      </c>
      <c r="G66" s="12">
        <f t="shared" si="1"/>
        <v>1877000</v>
      </c>
      <c r="H66" s="35">
        <v>1</v>
      </c>
      <c r="I66" s="17"/>
    </row>
    <row r="67" spans="1:9" ht="20.100000000000001" customHeight="1">
      <c r="A67" s="20">
        <v>6</v>
      </c>
      <c r="B67" s="6" t="s">
        <v>382</v>
      </c>
      <c r="C67" s="7">
        <v>350000</v>
      </c>
      <c r="D67" s="35">
        <v>1</v>
      </c>
      <c r="E67" s="12">
        <v>0</v>
      </c>
      <c r="F67" s="12">
        <v>0</v>
      </c>
      <c r="G67" s="7">
        <f t="shared" si="1"/>
        <v>350000</v>
      </c>
      <c r="H67" s="35">
        <v>1</v>
      </c>
      <c r="I67" s="17"/>
    </row>
    <row r="68" spans="1:9" ht="20.100000000000001" customHeight="1">
      <c r="A68" s="19">
        <v>7</v>
      </c>
      <c r="B68" s="6" t="s">
        <v>376</v>
      </c>
      <c r="C68" s="7">
        <v>250000</v>
      </c>
      <c r="D68" s="35">
        <v>1</v>
      </c>
      <c r="E68" s="12">
        <v>0</v>
      </c>
      <c r="F68" s="12">
        <v>0</v>
      </c>
      <c r="G68" s="7">
        <f t="shared" si="1"/>
        <v>250000</v>
      </c>
      <c r="H68" s="35">
        <v>1</v>
      </c>
      <c r="I68" s="17"/>
    </row>
    <row r="69" spans="1:9" ht="20.100000000000001" customHeight="1">
      <c r="A69" s="20">
        <v>8</v>
      </c>
      <c r="B69" s="6" t="s">
        <v>204</v>
      </c>
      <c r="C69" s="7">
        <v>5650000</v>
      </c>
      <c r="D69" s="35">
        <v>1</v>
      </c>
      <c r="E69" s="12">
        <v>0</v>
      </c>
      <c r="F69" s="12">
        <v>0</v>
      </c>
      <c r="G69" s="7">
        <f t="shared" si="1"/>
        <v>5650000</v>
      </c>
      <c r="H69" s="35">
        <v>1</v>
      </c>
      <c r="I69" s="17"/>
    </row>
    <row r="70" spans="1:9" ht="20.100000000000001" customHeight="1">
      <c r="A70" s="19">
        <v>9</v>
      </c>
      <c r="B70" s="58" t="s">
        <v>385</v>
      </c>
      <c r="C70" s="7">
        <v>200000</v>
      </c>
      <c r="D70" s="35">
        <v>1</v>
      </c>
      <c r="E70" s="12">
        <v>0</v>
      </c>
      <c r="F70" s="12">
        <v>0</v>
      </c>
      <c r="G70" s="7">
        <f t="shared" si="1"/>
        <v>200000</v>
      </c>
      <c r="H70" s="35">
        <v>1</v>
      </c>
      <c r="I70" s="17"/>
    </row>
    <row r="71" spans="1:9" ht="20.100000000000001" customHeight="1">
      <c r="A71" s="20">
        <v>10</v>
      </c>
      <c r="B71" s="58" t="s">
        <v>386</v>
      </c>
      <c r="C71" s="7">
        <v>2000000</v>
      </c>
      <c r="D71" s="35">
        <v>1</v>
      </c>
      <c r="E71" s="12">
        <v>0</v>
      </c>
      <c r="F71" s="12">
        <v>0</v>
      </c>
      <c r="G71" s="7">
        <f t="shared" si="1"/>
        <v>2000000</v>
      </c>
      <c r="H71" s="35">
        <v>1</v>
      </c>
      <c r="I71" s="17"/>
    </row>
    <row r="72" spans="1:9" ht="20.100000000000001" customHeight="1">
      <c r="A72" s="19">
        <v>11</v>
      </c>
      <c r="B72" s="58" t="s">
        <v>387</v>
      </c>
      <c r="C72" s="7">
        <v>3000000</v>
      </c>
      <c r="D72" s="35">
        <v>1</v>
      </c>
      <c r="E72" s="12">
        <v>0</v>
      </c>
      <c r="F72" s="12">
        <v>0</v>
      </c>
      <c r="G72" s="7">
        <f t="shared" si="1"/>
        <v>3000000</v>
      </c>
      <c r="H72" s="35">
        <v>1</v>
      </c>
      <c r="I72" s="17"/>
    </row>
    <row r="73" spans="1:9" ht="20.100000000000001" customHeight="1">
      <c r="A73" s="20">
        <v>12</v>
      </c>
      <c r="B73" s="58" t="s">
        <v>388</v>
      </c>
      <c r="C73" s="7">
        <v>175000</v>
      </c>
      <c r="D73" s="35">
        <v>1</v>
      </c>
      <c r="E73" s="12">
        <v>0</v>
      </c>
      <c r="F73" s="12">
        <v>0</v>
      </c>
      <c r="G73" s="7">
        <f t="shared" si="1"/>
        <v>175000</v>
      </c>
      <c r="H73" s="35">
        <v>1</v>
      </c>
      <c r="I73" s="17"/>
    </row>
    <row r="74" spans="1:9" ht="20.100000000000001" customHeight="1">
      <c r="A74" s="19">
        <v>13</v>
      </c>
      <c r="B74" s="58" t="s">
        <v>390</v>
      </c>
      <c r="C74" s="7">
        <v>100000</v>
      </c>
      <c r="D74" s="35">
        <v>1</v>
      </c>
      <c r="E74" s="12">
        <v>0</v>
      </c>
      <c r="F74" s="12">
        <v>0</v>
      </c>
      <c r="G74" s="7">
        <f t="shared" si="1"/>
        <v>100000</v>
      </c>
      <c r="H74" s="35">
        <v>1</v>
      </c>
      <c r="I74" s="17"/>
    </row>
    <row r="75" spans="1:9" ht="20.100000000000001" customHeight="1">
      <c r="A75" s="20">
        <v>14</v>
      </c>
      <c r="B75" s="58" t="s">
        <v>389</v>
      </c>
      <c r="C75" s="7">
        <v>750000</v>
      </c>
      <c r="D75" s="35">
        <v>1</v>
      </c>
      <c r="E75" s="12">
        <v>0</v>
      </c>
      <c r="F75" s="12">
        <v>0</v>
      </c>
      <c r="G75" s="7">
        <f t="shared" si="1"/>
        <v>750000</v>
      </c>
      <c r="H75" s="35">
        <v>1</v>
      </c>
      <c r="I75" s="17"/>
    </row>
    <row r="76" spans="1:9" ht="20.100000000000001" customHeight="1">
      <c r="A76" s="19">
        <v>15</v>
      </c>
      <c r="B76" s="6" t="s">
        <v>124</v>
      </c>
      <c r="C76" s="7">
        <v>300000</v>
      </c>
      <c r="D76" s="35">
        <v>1</v>
      </c>
      <c r="E76" s="12">
        <v>0</v>
      </c>
      <c r="F76" s="12">
        <v>0</v>
      </c>
      <c r="G76" s="7">
        <f t="shared" si="1"/>
        <v>300000</v>
      </c>
      <c r="H76" s="35">
        <v>1</v>
      </c>
      <c r="I76" s="17"/>
    </row>
    <row r="77" spans="1:9" ht="21.95" customHeight="1">
      <c r="A77" s="353" t="s">
        <v>11</v>
      </c>
      <c r="B77" s="354"/>
      <c r="C77" s="33">
        <f>SUM(C62:C76)</f>
        <v>15852000</v>
      </c>
      <c r="D77" s="33">
        <f>SUM(D62:D76)</f>
        <v>15</v>
      </c>
      <c r="E77" s="12">
        <v>0</v>
      </c>
      <c r="F77" s="12">
        <v>0</v>
      </c>
      <c r="G77" s="33">
        <f>SUM(G62:G76)</f>
        <v>15852000</v>
      </c>
      <c r="H77" s="33">
        <f>SUM(H62:H76)</f>
        <v>15</v>
      </c>
      <c r="I77" s="6"/>
    </row>
    <row r="78" spans="1:9" ht="27.95" customHeight="1">
      <c r="A78" s="25" t="s">
        <v>79</v>
      </c>
      <c r="B78" s="324" t="s">
        <v>77</v>
      </c>
      <c r="C78" s="325"/>
      <c r="D78" s="325"/>
      <c r="E78" s="325"/>
      <c r="F78" s="325"/>
      <c r="G78" s="325"/>
      <c r="H78" s="325"/>
      <c r="I78" s="326"/>
    </row>
    <row r="79" spans="1:9" ht="27.95" customHeight="1">
      <c r="A79" s="29" t="s">
        <v>61</v>
      </c>
      <c r="B79" s="60" t="s">
        <v>76</v>
      </c>
      <c r="C79" s="60"/>
      <c r="D79" s="60"/>
      <c r="E79" s="60"/>
      <c r="F79" s="60"/>
      <c r="G79" s="60"/>
      <c r="H79" s="60"/>
      <c r="I79" s="61"/>
    </row>
    <row r="80" spans="1:9" ht="33.950000000000003" customHeight="1" thickBot="1">
      <c r="A80" s="173" t="s">
        <v>0</v>
      </c>
      <c r="B80" s="174" t="s">
        <v>62</v>
      </c>
      <c r="C80" s="404" t="s">
        <v>64</v>
      </c>
      <c r="D80" s="406"/>
      <c r="E80" s="405"/>
      <c r="F80" s="404" t="s">
        <v>65</v>
      </c>
      <c r="G80" s="406"/>
      <c r="H80" s="404" t="s">
        <v>66</v>
      </c>
      <c r="I80" s="405"/>
    </row>
    <row r="81" spans="1:12" ht="23.1" customHeight="1">
      <c r="A81" s="196">
        <v>1</v>
      </c>
      <c r="B81" s="165" t="s">
        <v>392</v>
      </c>
      <c r="C81" s="399" t="s">
        <v>105</v>
      </c>
      <c r="D81" s="400"/>
      <c r="E81" s="401"/>
      <c r="F81" s="381" t="s">
        <v>69</v>
      </c>
      <c r="G81" s="382"/>
      <c r="H81" s="429">
        <v>10000000</v>
      </c>
      <c r="I81" s="430"/>
    </row>
    <row r="82" spans="1:12" ht="23.1" customHeight="1">
      <c r="A82" s="164">
        <v>2</v>
      </c>
      <c r="B82" s="165" t="s">
        <v>392</v>
      </c>
      <c r="C82" s="399" t="s">
        <v>105</v>
      </c>
      <c r="D82" s="400"/>
      <c r="E82" s="401"/>
      <c r="F82" s="381" t="s">
        <v>72</v>
      </c>
      <c r="G82" s="382"/>
      <c r="H82" s="417">
        <v>1000000</v>
      </c>
      <c r="I82" s="418"/>
    </row>
    <row r="83" spans="1:12" ht="23.1" customHeight="1">
      <c r="A83" s="164">
        <v>3</v>
      </c>
      <c r="B83" s="165" t="s">
        <v>392</v>
      </c>
      <c r="C83" s="399" t="s">
        <v>105</v>
      </c>
      <c r="D83" s="400"/>
      <c r="E83" s="401"/>
      <c r="F83" s="381" t="s">
        <v>72</v>
      </c>
      <c r="G83" s="382"/>
      <c r="H83" s="417">
        <v>558800</v>
      </c>
      <c r="I83" s="418"/>
    </row>
    <row r="84" spans="1:12" ht="23.1" customHeight="1">
      <c r="A84" s="164">
        <v>4</v>
      </c>
      <c r="B84" s="165" t="s">
        <v>398</v>
      </c>
      <c r="C84" s="399" t="s">
        <v>13</v>
      </c>
      <c r="D84" s="400"/>
      <c r="E84" s="401"/>
      <c r="F84" s="381" t="s">
        <v>72</v>
      </c>
      <c r="G84" s="382"/>
      <c r="H84" s="419">
        <v>500000</v>
      </c>
      <c r="I84" s="420"/>
    </row>
    <row r="85" spans="1:12" ht="23.1" customHeight="1">
      <c r="A85" s="164">
        <v>5</v>
      </c>
      <c r="B85" s="165" t="s">
        <v>398</v>
      </c>
      <c r="C85" s="399" t="s">
        <v>105</v>
      </c>
      <c r="D85" s="400"/>
      <c r="E85" s="401"/>
      <c r="F85" s="381" t="s">
        <v>69</v>
      </c>
      <c r="G85" s="382"/>
      <c r="H85" s="419">
        <v>10000000</v>
      </c>
      <c r="I85" s="420"/>
    </row>
    <row r="86" spans="1:12" ht="23.1" customHeight="1">
      <c r="A86" s="164">
        <v>6</v>
      </c>
      <c r="B86" s="165" t="s">
        <v>122</v>
      </c>
      <c r="C86" s="399" t="s">
        <v>13</v>
      </c>
      <c r="D86" s="400"/>
      <c r="E86" s="401"/>
      <c r="F86" s="381" t="s">
        <v>72</v>
      </c>
      <c r="G86" s="382"/>
      <c r="H86" s="417">
        <v>750000</v>
      </c>
      <c r="I86" s="418"/>
    </row>
    <row r="87" spans="1:12" ht="23.1" customHeight="1">
      <c r="A87" s="164">
        <v>7</v>
      </c>
      <c r="B87" s="165" t="s">
        <v>123</v>
      </c>
      <c r="C87" s="399" t="s">
        <v>81</v>
      </c>
      <c r="D87" s="400"/>
      <c r="E87" s="401"/>
      <c r="F87" s="397" t="s">
        <v>88</v>
      </c>
      <c r="G87" s="398"/>
      <c r="H87" s="296">
        <f>F119/5</f>
        <v>5159900</v>
      </c>
      <c r="I87" s="297"/>
      <c r="L87" s="40"/>
    </row>
    <row r="88" spans="1:12" ht="23.1" customHeight="1">
      <c r="A88" s="194"/>
      <c r="B88" s="191" t="s">
        <v>10</v>
      </c>
      <c r="C88" s="353" t="s">
        <v>401</v>
      </c>
      <c r="D88" s="396"/>
      <c r="E88" s="354"/>
      <c r="F88" s="172"/>
      <c r="G88" s="172"/>
      <c r="H88" s="387">
        <f>SUM(H81:H87)</f>
        <v>27968700</v>
      </c>
      <c r="I88" s="387"/>
      <c r="K88" s="171"/>
    </row>
    <row r="89" spans="1:12" ht="24" customHeight="1">
      <c r="A89" s="29" t="s">
        <v>74</v>
      </c>
      <c r="B89" s="190" t="s">
        <v>75</v>
      </c>
      <c r="C89" s="169"/>
      <c r="D89" s="169"/>
      <c r="E89" s="169"/>
      <c r="F89" s="169"/>
      <c r="G89" s="169"/>
      <c r="H89" s="169"/>
      <c r="I89" s="166"/>
    </row>
    <row r="90" spans="1:12" ht="27" customHeight="1" thickBot="1">
      <c r="A90" s="173" t="s">
        <v>0</v>
      </c>
      <c r="B90" s="174" t="s">
        <v>62</v>
      </c>
      <c r="C90" s="188" t="s">
        <v>63</v>
      </c>
      <c r="D90" s="316" t="s">
        <v>64</v>
      </c>
      <c r="E90" s="316"/>
      <c r="F90" s="316" t="s">
        <v>65</v>
      </c>
      <c r="G90" s="316"/>
      <c r="H90" s="316" t="s">
        <v>66</v>
      </c>
      <c r="I90" s="316"/>
    </row>
    <row r="91" spans="1:12" ht="17.100000000000001" customHeight="1">
      <c r="A91" s="177">
        <v>1</v>
      </c>
      <c r="B91" s="165" t="s">
        <v>392</v>
      </c>
      <c r="C91" s="11" t="s">
        <v>67</v>
      </c>
      <c r="D91" s="425" t="s">
        <v>13</v>
      </c>
      <c r="E91" s="426"/>
      <c r="F91" s="321" t="s">
        <v>70</v>
      </c>
      <c r="G91" s="322"/>
      <c r="H91" s="427">
        <v>2000000</v>
      </c>
      <c r="I91" s="428"/>
    </row>
    <row r="92" spans="1:12" ht="17.100000000000001" customHeight="1">
      <c r="A92" s="55">
        <v>2</v>
      </c>
      <c r="B92" s="178" t="s">
        <v>392</v>
      </c>
      <c r="C92" s="176" t="s">
        <v>67</v>
      </c>
      <c r="D92" s="402" t="s">
        <v>13</v>
      </c>
      <c r="E92" s="402"/>
      <c r="F92" s="422" t="s">
        <v>70</v>
      </c>
      <c r="G92" s="422"/>
      <c r="H92" s="423">
        <v>2000000</v>
      </c>
      <c r="I92" s="423"/>
    </row>
    <row r="93" spans="1:12" ht="17.100000000000001" customHeight="1">
      <c r="A93" s="55">
        <v>3</v>
      </c>
      <c r="B93" s="178" t="s">
        <v>392</v>
      </c>
      <c r="C93" s="176" t="s">
        <v>67</v>
      </c>
      <c r="D93" s="402" t="s">
        <v>13</v>
      </c>
      <c r="E93" s="402"/>
      <c r="F93" s="422" t="s">
        <v>70</v>
      </c>
      <c r="G93" s="422"/>
      <c r="H93" s="423">
        <v>3000000</v>
      </c>
      <c r="I93" s="423"/>
    </row>
    <row r="94" spans="1:12" ht="21.95" customHeight="1">
      <c r="A94" s="55">
        <v>4</v>
      </c>
      <c r="B94" s="178" t="s">
        <v>392</v>
      </c>
      <c r="C94" s="176" t="s">
        <v>67</v>
      </c>
      <c r="D94" s="402" t="s">
        <v>283</v>
      </c>
      <c r="E94" s="402"/>
      <c r="F94" s="422" t="s">
        <v>114</v>
      </c>
      <c r="G94" s="422"/>
      <c r="H94" s="423">
        <v>4200000</v>
      </c>
      <c r="I94" s="423"/>
      <c r="J94" s="46"/>
    </row>
    <row r="95" spans="1:12" ht="17.100000000000001" customHeight="1">
      <c r="A95" s="55">
        <v>5</v>
      </c>
      <c r="B95" s="178" t="s">
        <v>392</v>
      </c>
      <c r="C95" s="176" t="s">
        <v>67</v>
      </c>
      <c r="D95" s="402" t="s">
        <v>13</v>
      </c>
      <c r="E95" s="402"/>
      <c r="F95" s="422" t="s">
        <v>70</v>
      </c>
      <c r="G95" s="422"/>
      <c r="H95" s="423">
        <v>2000000</v>
      </c>
      <c r="I95" s="423"/>
      <c r="J95" s="46"/>
    </row>
    <row r="96" spans="1:12" ht="17.100000000000001" customHeight="1">
      <c r="A96" s="55">
        <v>6</v>
      </c>
      <c r="B96" s="178" t="s">
        <v>392</v>
      </c>
      <c r="C96" s="176" t="s">
        <v>67</v>
      </c>
      <c r="D96" s="402" t="s">
        <v>13</v>
      </c>
      <c r="E96" s="402"/>
      <c r="F96" s="422" t="s">
        <v>70</v>
      </c>
      <c r="G96" s="422"/>
      <c r="H96" s="423">
        <v>2000000</v>
      </c>
      <c r="I96" s="423"/>
    </row>
    <row r="97" spans="1:9" ht="17.100000000000001" customHeight="1">
      <c r="A97" s="55">
        <v>7</v>
      </c>
      <c r="B97" s="178" t="s">
        <v>392</v>
      </c>
      <c r="C97" s="176" t="s">
        <v>67</v>
      </c>
      <c r="D97" s="402" t="s">
        <v>13</v>
      </c>
      <c r="E97" s="402"/>
      <c r="F97" s="422" t="s">
        <v>70</v>
      </c>
      <c r="G97" s="422"/>
      <c r="H97" s="423">
        <v>1000000</v>
      </c>
      <c r="I97" s="423"/>
    </row>
    <row r="98" spans="1:9" ht="17.100000000000001" customHeight="1">
      <c r="A98" s="55">
        <v>8</v>
      </c>
      <c r="B98" s="178" t="s">
        <v>392</v>
      </c>
      <c r="C98" s="176" t="s">
        <v>67</v>
      </c>
      <c r="D98" s="402" t="s">
        <v>13</v>
      </c>
      <c r="E98" s="402"/>
      <c r="F98" s="422" t="s">
        <v>69</v>
      </c>
      <c r="G98" s="422"/>
      <c r="H98" s="423">
        <v>1000000</v>
      </c>
      <c r="I98" s="423"/>
    </row>
    <row r="99" spans="1:9" ht="21.95" customHeight="1">
      <c r="A99" s="55">
        <v>9</v>
      </c>
      <c r="B99" s="178" t="s">
        <v>392</v>
      </c>
      <c r="C99" s="176" t="s">
        <v>67</v>
      </c>
      <c r="D99" s="402" t="s">
        <v>13</v>
      </c>
      <c r="E99" s="402"/>
      <c r="F99" s="422" t="s">
        <v>212</v>
      </c>
      <c r="G99" s="422"/>
      <c r="H99" s="423">
        <v>1500000</v>
      </c>
      <c r="I99" s="423"/>
    </row>
    <row r="100" spans="1:9" ht="21.95" customHeight="1">
      <c r="A100" s="192">
        <v>10</v>
      </c>
      <c r="B100" s="178" t="s">
        <v>392</v>
      </c>
      <c r="C100" s="176" t="s">
        <v>71</v>
      </c>
      <c r="D100" s="402" t="s">
        <v>13</v>
      </c>
      <c r="E100" s="402"/>
      <c r="F100" s="422" t="s">
        <v>212</v>
      </c>
      <c r="G100" s="422"/>
      <c r="H100" s="423">
        <v>1000000</v>
      </c>
      <c r="I100" s="423"/>
    </row>
    <row r="101" spans="1:9" ht="17.100000000000001" customHeight="1">
      <c r="A101" s="192">
        <v>11</v>
      </c>
      <c r="B101" s="178" t="s">
        <v>392</v>
      </c>
      <c r="C101" s="176" t="s">
        <v>67</v>
      </c>
      <c r="D101" s="402" t="s">
        <v>13</v>
      </c>
      <c r="E101" s="402"/>
      <c r="F101" s="422" t="s">
        <v>72</v>
      </c>
      <c r="G101" s="422"/>
      <c r="H101" s="423">
        <v>1000000</v>
      </c>
      <c r="I101" s="423"/>
    </row>
    <row r="102" spans="1:9" ht="21.95" customHeight="1">
      <c r="A102" s="192">
        <v>12</v>
      </c>
      <c r="B102" s="178" t="s">
        <v>392</v>
      </c>
      <c r="C102" s="176" t="s">
        <v>67</v>
      </c>
      <c r="D102" s="402" t="s">
        <v>13</v>
      </c>
      <c r="E102" s="402"/>
      <c r="F102" s="422" t="s">
        <v>212</v>
      </c>
      <c r="G102" s="422"/>
      <c r="H102" s="423">
        <v>1500000</v>
      </c>
      <c r="I102" s="423"/>
    </row>
    <row r="103" spans="1:9" ht="17.100000000000001" customHeight="1">
      <c r="A103" s="192">
        <v>13</v>
      </c>
      <c r="B103" s="178" t="s">
        <v>392</v>
      </c>
      <c r="C103" s="176" t="s">
        <v>67</v>
      </c>
      <c r="D103" s="402" t="s">
        <v>13</v>
      </c>
      <c r="E103" s="402"/>
      <c r="F103" s="422" t="s">
        <v>70</v>
      </c>
      <c r="G103" s="422"/>
      <c r="H103" s="423">
        <v>1000000</v>
      </c>
      <c r="I103" s="423"/>
    </row>
    <row r="104" spans="1:9" ht="17.100000000000001" customHeight="1">
      <c r="A104" s="192">
        <v>14</v>
      </c>
      <c r="B104" s="178" t="s">
        <v>392</v>
      </c>
      <c r="C104" s="176" t="s">
        <v>67</v>
      </c>
      <c r="D104" s="402" t="s">
        <v>13</v>
      </c>
      <c r="E104" s="402"/>
      <c r="F104" s="422" t="s">
        <v>70</v>
      </c>
      <c r="G104" s="422"/>
      <c r="H104" s="423">
        <v>2000000</v>
      </c>
      <c r="I104" s="423"/>
    </row>
    <row r="105" spans="1:9" ht="17.100000000000001" customHeight="1">
      <c r="A105" s="192">
        <v>15</v>
      </c>
      <c r="B105" s="178" t="s">
        <v>392</v>
      </c>
      <c r="C105" s="176" t="s">
        <v>67</v>
      </c>
      <c r="D105" s="402" t="s">
        <v>13</v>
      </c>
      <c r="E105" s="402"/>
      <c r="F105" s="422" t="s">
        <v>69</v>
      </c>
      <c r="G105" s="422"/>
      <c r="H105" s="423">
        <v>700000</v>
      </c>
      <c r="I105" s="423"/>
    </row>
    <row r="106" spans="1:9" ht="17.100000000000001" customHeight="1">
      <c r="A106" s="192">
        <v>16</v>
      </c>
      <c r="B106" s="178" t="s">
        <v>392</v>
      </c>
      <c r="C106" s="176" t="s">
        <v>67</v>
      </c>
      <c r="D106" s="402" t="s">
        <v>13</v>
      </c>
      <c r="E106" s="402"/>
      <c r="F106" s="422" t="s">
        <v>69</v>
      </c>
      <c r="G106" s="422"/>
      <c r="H106" s="423">
        <v>700000</v>
      </c>
      <c r="I106" s="423"/>
    </row>
    <row r="107" spans="1:9" ht="17.100000000000001" customHeight="1">
      <c r="A107" s="192">
        <v>17</v>
      </c>
      <c r="B107" s="178" t="s">
        <v>392</v>
      </c>
      <c r="C107" s="176" t="s">
        <v>67</v>
      </c>
      <c r="D107" s="402" t="s">
        <v>13</v>
      </c>
      <c r="E107" s="402"/>
      <c r="F107" s="422" t="s">
        <v>69</v>
      </c>
      <c r="G107" s="422"/>
      <c r="H107" s="423">
        <v>1500000</v>
      </c>
      <c r="I107" s="423"/>
    </row>
    <row r="108" spans="1:9" ht="17.100000000000001" customHeight="1">
      <c r="A108" s="192">
        <v>18</v>
      </c>
      <c r="B108" s="178" t="s">
        <v>392</v>
      </c>
      <c r="C108" s="176" t="s">
        <v>67</v>
      </c>
      <c r="D108" s="402" t="s">
        <v>13</v>
      </c>
      <c r="E108" s="402"/>
      <c r="F108" s="422" t="s">
        <v>69</v>
      </c>
      <c r="G108" s="422"/>
      <c r="H108" s="423">
        <v>1500000</v>
      </c>
      <c r="I108" s="423"/>
    </row>
    <row r="109" spans="1:9" ht="17.100000000000001" customHeight="1">
      <c r="A109" s="192">
        <v>19</v>
      </c>
      <c r="B109" s="178" t="s">
        <v>392</v>
      </c>
      <c r="C109" s="176" t="s">
        <v>71</v>
      </c>
      <c r="D109" s="402" t="s">
        <v>100</v>
      </c>
      <c r="E109" s="402"/>
      <c r="F109" s="422" t="s">
        <v>72</v>
      </c>
      <c r="G109" s="422"/>
      <c r="H109" s="423">
        <v>2500000</v>
      </c>
      <c r="I109" s="423"/>
    </row>
    <row r="110" spans="1:9" ht="17.100000000000001" customHeight="1">
      <c r="A110" s="192">
        <v>20</v>
      </c>
      <c r="B110" s="178" t="s">
        <v>392</v>
      </c>
      <c r="C110" s="176" t="s">
        <v>67</v>
      </c>
      <c r="D110" s="402" t="s">
        <v>13</v>
      </c>
      <c r="E110" s="402"/>
      <c r="F110" s="422" t="s">
        <v>70</v>
      </c>
      <c r="G110" s="422"/>
      <c r="H110" s="423">
        <v>2000000</v>
      </c>
      <c r="I110" s="423"/>
    </row>
    <row r="111" spans="1:9" ht="21.95" customHeight="1">
      <c r="A111" s="192">
        <v>21</v>
      </c>
      <c r="B111" s="178" t="s">
        <v>393</v>
      </c>
      <c r="C111" s="176" t="s">
        <v>394</v>
      </c>
      <c r="D111" s="402" t="s">
        <v>13</v>
      </c>
      <c r="E111" s="402"/>
      <c r="F111" s="422" t="s">
        <v>395</v>
      </c>
      <c r="G111" s="422"/>
      <c r="H111" s="423">
        <v>600000</v>
      </c>
      <c r="I111" s="423"/>
    </row>
    <row r="112" spans="1:9" ht="17.100000000000001" customHeight="1">
      <c r="A112" s="239">
        <v>22</v>
      </c>
      <c r="B112" s="178" t="s">
        <v>393</v>
      </c>
      <c r="C112" s="176" t="s">
        <v>67</v>
      </c>
      <c r="D112" s="402" t="s">
        <v>13</v>
      </c>
      <c r="E112" s="402"/>
      <c r="F112" s="321" t="s">
        <v>69</v>
      </c>
      <c r="G112" s="322"/>
      <c r="H112" s="423">
        <v>1000000</v>
      </c>
      <c r="I112" s="423"/>
    </row>
    <row r="113" spans="1:13 16384:16384" ht="17.100000000000001" customHeight="1">
      <c r="A113" s="239">
        <v>23</v>
      </c>
      <c r="B113" s="178" t="s">
        <v>396</v>
      </c>
      <c r="C113" s="176" t="s">
        <v>67</v>
      </c>
      <c r="D113" s="402" t="s">
        <v>13</v>
      </c>
      <c r="E113" s="402"/>
      <c r="F113" s="422" t="s">
        <v>70</v>
      </c>
      <c r="G113" s="422"/>
      <c r="H113" s="423">
        <v>1340000</v>
      </c>
      <c r="I113" s="423"/>
    </row>
    <row r="114" spans="1:13 16384:16384" ht="21.95" customHeight="1">
      <c r="A114" s="239">
        <v>24</v>
      </c>
      <c r="B114" s="178" t="s">
        <v>396</v>
      </c>
      <c r="C114" s="176" t="s">
        <v>67</v>
      </c>
      <c r="D114" s="402" t="s">
        <v>13</v>
      </c>
      <c r="E114" s="402"/>
      <c r="F114" s="422" t="s">
        <v>397</v>
      </c>
      <c r="G114" s="422"/>
      <c r="H114" s="423">
        <v>500000</v>
      </c>
      <c r="I114" s="423"/>
    </row>
    <row r="115" spans="1:13 16384:16384" ht="21.95" customHeight="1">
      <c r="A115" s="239">
        <v>25</v>
      </c>
      <c r="B115" s="178" t="s">
        <v>123</v>
      </c>
      <c r="C115" s="176" t="s">
        <v>73</v>
      </c>
      <c r="D115" s="411" t="s">
        <v>95</v>
      </c>
      <c r="E115" s="411"/>
      <c r="F115" s="424" t="s">
        <v>88</v>
      </c>
      <c r="G115" s="424"/>
      <c r="H115" s="423">
        <v>12878953</v>
      </c>
      <c r="I115" s="423"/>
      <c r="K115" s="171"/>
      <c r="XFD115" s="170">
        <f>SUM(A115:XFC115)</f>
        <v>12878978</v>
      </c>
    </row>
    <row r="116" spans="1:13 16384:16384" ht="21.95" customHeight="1">
      <c r="A116" s="194"/>
      <c r="B116" s="410" t="s">
        <v>91</v>
      </c>
      <c r="C116" s="410"/>
      <c r="D116" s="402" t="s">
        <v>400</v>
      </c>
      <c r="E116" s="402"/>
      <c r="F116" s="402"/>
      <c r="G116" s="402"/>
      <c r="H116" s="312">
        <f>SUM(H91:H115)</f>
        <v>50418953</v>
      </c>
      <c r="I116" s="312"/>
      <c r="K116" s="171"/>
    </row>
    <row r="117" spans="1:13 16384:16384" ht="33" customHeight="1">
      <c r="A117" s="324" t="s">
        <v>90</v>
      </c>
      <c r="B117" s="325"/>
      <c r="C117" s="325"/>
      <c r="D117" s="325"/>
      <c r="E117" s="325"/>
      <c r="F117" s="325"/>
      <c r="G117" s="325"/>
      <c r="H117" s="325"/>
      <c r="I117" s="326"/>
      <c r="L117" s="171"/>
    </row>
    <row r="118" spans="1:13 16384:16384" ht="33" customHeight="1">
      <c r="A118" s="195" t="s">
        <v>0</v>
      </c>
      <c r="B118" s="191" t="s">
        <v>89</v>
      </c>
      <c r="C118" s="52"/>
      <c r="D118" s="411" t="s">
        <v>3</v>
      </c>
      <c r="E118" s="411"/>
      <c r="F118" s="411" t="s">
        <v>5</v>
      </c>
      <c r="G118" s="411"/>
      <c r="H118" s="421" t="s">
        <v>10</v>
      </c>
      <c r="I118" s="421"/>
      <c r="K118" s="171"/>
      <c r="L118" s="171"/>
    </row>
    <row r="119" spans="1:13 16384:16384" ht="23.1" customHeight="1">
      <c r="A119" s="195">
        <v>1</v>
      </c>
      <c r="B119" s="189" t="s">
        <v>128</v>
      </c>
      <c r="C119" s="52"/>
      <c r="D119" s="294">
        <f>C77+C58+C48</f>
        <v>103031614</v>
      </c>
      <c r="E119" s="294"/>
      <c r="F119" s="294">
        <f>E58+E48</f>
        <v>25799500</v>
      </c>
      <c r="G119" s="294"/>
      <c r="H119" s="294">
        <f>SUM(D119+F119)</f>
        <v>128831114</v>
      </c>
      <c r="I119" s="294"/>
      <c r="J119" s="171"/>
      <c r="K119" s="171"/>
    </row>
    <row r="120" spans="1:13 16384:16384" ht="23.1" customHeight="1">
      <c r="A120" s="195">
        <v>2</v>
      </c>
      <c r="B120" s="189" t="s">
        <v>93</v>
      </c>
      <c r="C120" s="52"/>
      <c r="D120" s="294">
        <v>7618115</v>
      </c>
      <c r="E120" s="294"/>
      <c r="F120" s="294">
        <f>'[1]MARET 2020'!F139:G139</f>
        <v>6983690</v>
      </c>
      <c r="G120" s="294"/>
      <c r="H120" s="294">
        <f>SUM(F120+D120)</f>
        <v>14601805</v>
      </c>
      <c r="I120" s="294"/>
      <c r="K120" s="171"/>
    </row>
    <row r="121" spans="1:13 16384:16384" ht="23.1" customHeight="1">
      <c r="A121" s="195">
        <v>3</v>
      </c>
      <c r="B121" s="189" t="s">
        <v>97</v>
      </c>
      <c r="C121" s="52"/>
      <c r="D121" s="295">
        <f>SUM(D119:D120)</f>
        <v>110649729</v>
      </c>
      <c r="E121" s="295"/>
      <c r="F121" s="295">
        <f>SUM(F119:F120)</f>
        <v>32783190</v>
      </c>
      <c r="G121" s="295"/>
      <c r="H121" s="295">
        <f>SUM(H119:H120)</f>
        <v>143432919</v>
      </c>
      <c r="I121" s="295"/>
      <c r="K121" s="171"/>
      <c r="L121" s="171"/>
    </row>
    <row r="122" spans="1:13 16384:16384" ht="23.1" customHeight="1">
      <c r="A122" s="195">
        <v>4</v>
      </c>
      <c r="B122" s="23" t="s">
        <v>127</v>
      </c>
      <c r="C122" s="52"/>
      <c r="D122" s="294">
        <f>H116</f>
        <v>50418953</v>
      </c>
      <c r="E122" s="294"/>
      <c r="F122" s="294">
        <f>H88</f>
        <v>27968700</v>
      </c>
      <c r="G122" s="294"/>
      <c r="H122" s="298">
        <f>SUM(D122+F122)</f>
        <v>78387653</v>
      </c>
      <c r="I122" s="298"/>
      <c r="K122" s="171"/>
    </row>
    <row r="123" spans="1:13 16384:16384" ht="23.1" customHeight="1">
      <c r="A123" s="195">
        <v>5</v>
      </c>
      <c r="B123" s="23" t="s">
        <v>126</v>
      </c>
      <c r="C123" s="52"/>
      <c r="D123" s="295">
        <f>D121-D122</f>
        <v>60230776</v>
      </c>
      <c r="E123" s="295"/>
      <c r="F123" s="295">
        <f>F121-F122</f>
        <v>4814490</v>
      </c>
      <c r="G123" s="295"/>
      <c r="H123" s="295">
        <f>D123+F123</f>
        <v>65045266</v>
      </c>
      <c r="I123" s="295"/>
      <c r="K123" s="171">
        <f>60230776-D123</f>
        <v>0</v>
      </c>
    </row>
    <row r="124" spans="1:13 16384:16384">
      <c r="B124" s="30"/>
      <c r="C124" s="30"/>
      <c r="D124" s="30"/>
      <c r="E124" s="30"/>
      <c r="F124" s="32"/>
      <c r="G124" s="30"/>
      <c r="H124" s="30"/>
      <c r="I124" s="30"/>
      <c r="K124" s="171"/>
    </row>
    <row r="125" spans="1:13 16384:16384">
      <c r="B125" s="3"/>
      <c r="C125" s="3"/>
      <c r="D125" s="390" t="s">
        <v>399</v>
      </c>
      <c r="E125" s="390"/>
      <c r="F125" s="390"/>
      <c r="G125" s="390"/>
      <c r="H125" s="390"/>
      <c r="I125" s="390"/>
      <c r="L125" s="38"/>
      <c r="M125" s="171"/>
    </row>
    <row r="126" spans="1:13 16384:16384">
      <c r="B126" s="48" t="s">
        <v>85</v>
      </c>
      <c r="C126" s="193"/>
      <c r="G126" s="193"/>
      <c r="H126" s="193"/>
      <c r="I126" s="193"/>
      <c r="L126" s="38"/>
      <c r="M126" s="171"/>
    </row>
    <row r="127" spans="1:13 16384:16384">
      <c r="B127" s="193" t="s">
        <v>84</v>
      </c>
      <c r="F127" s="193"/>
      <c r="G127" s="193" t="s">
        <v>82</v>
      </c>
      <c r="H127" s="193"/>
      <c r="I127" s="49"/>
      <c r="L127" s="38"/>
      <c r="M127" s="171"/>
    </row>
    <row r="128" spans="1:13 16384:16384" ht="18" customHeight="1">
      <c r="I128" s="50"/>
      <c r="J128" s="40"/>
    </row>
    <row r="129" spans="2:11" ht="18" customHeight="1">
      <c r="C129" s="50"/>
      <c r="H129" s="50" t="s">
        <v>436</v>
      </c>
      <c r="J129" s="40"/>
      <c r="K129" s="171"/>
    </row>
    <row r="130" spans="2:11" ht="9.9499999999999993" customHeight="1">
      <c r="B130" s="50"/>
      <c r="C130" s="51"/>
      <c r="F130" s="50"/>
      <c r="I130" s="51"/>
      <c r="J130" s="40"/>
    </row>
    <row r="131" spans="2:11">
      <c r="B131" s="51" t="s">
        <v>58</v>
      </c>
      <c r="F131" s="51"/>
      <c r="G131" s="51" t="s">
        <v>83</v>
      </c>
      <c r="H131" s="51"/>
    </row>
  </sheetData>
  <mergeCells count="157">
    <mergeCell ref="B78:I78"/>
    <mergeCell ref="A48:B48"/>
    <mergeCell ref="A49:I49"/>
    <mergeCell ref="A50:A51"/>
    <mergeCell ref="B50:B51"/>
    <mergeCell ref="C50:F50"/>
    <mergeCell ref="G50:G51"/>
    <mergeCell ref="H50:H51"/>
    <mergeCell ref="I50:I51"/>
    <mergeCell ref="A77:B77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D90:E90"/>
    <mergeCell ref="F90:G90"/>
    <mergeCell ref="H90:I90"/>
    <mergeCell ref="D91:E91"/>
    <mergeCell ref="H91:I91"/>
    <mergeCell ref="A58:B58"/>
    <mergeCell ref="A59:I59"/>
    <mergeCell ref="A60:A61"/>
    <mergeCell ref="B60:B61"/>
    <mergeCell ref="C60:F60"/>
    <mergeCell ref="G60:G61"/>
    <mergeCell ref="H60:H61"/>
    <mergeCell ref="I60:I61"/>
    <mergeCell ref="F91:G91"/>
    <mergeCell ref="F81:G81"/>
    <mergeCell ref="H81:I81"/>
    <mergeCell ref="F82:G82"/>
    <mergeCell ref="H82:I82"/>
    <mergeCell ref="C83:E83"/>
    <mergeCell ref="C84:E84"/>
    <mergeCell ref="C85:E85"/>
    <mergeCell ref="C86:E86"/>
    <mergeCell ref="C87:E87"/>
    <mergeCell ref="C80:E80"/>
    <mergeCell ref="D92:E92"/>
    <mergeCell ref="H92:I92"/>
    <mergeCell ref="D93:E93"/>
    <mergeCell ref="F93:G93"/>
    <mergeCell ref="H93:I93"/>
    <mergeCell ref="D94:E94"/>
    <mergeCell ref="F94:G94"/>
    <mergeCell ref="H94:I94"/>
    <mergeCell ref="F92:G92"/>
    <mergeCell ref="H99:I99"/>
    <mergeCell ref="H100:I100"/>
    <mergeCell ref="F100:G100"/>
    <mergeCell ref="F101:G101"/>
    <mergeCell ref="H101:I101"/>
    <mergeCell ref="D95:E95"/>
    <mergeCell ref="F95:G95"/>
    <mergeCell ref="H95:I95"/>
    <mergeCell ref="D96:E96"/>
    <mergeCell ref="H96:I96"/>
    <mergeCell ref="D97:E97"/>
    <mergeCell ref="H97:I97"/>
    <mergeCell ref="F96:G96"/>
    <mergeCell ref="F98:G98"/>
    <mergeCell ref="F97:G97"/>
    <mergeCell ref="F80:G80"/>
    <mergeCell ref="H80:I80"/>
    <mergeCell ref="C81:E81"/>
    <mergeCell ref="C82:E82"/>
    <mergeCell ref="F114:G114"/>
    <mergeCell ref="F115:G115"/>
    <mergeCell ref="H114:I114"/>
    <mergeCell ref="H115:I115"/>
    <mergeCell ref="F109:G109"/>
    <mergeCell ref="H109:I109"/>
    <mergeCell ref="F112:G112"/>
    <mergeCell ref="H112:I112"/>
    <mergeCell ref="F110:G110"/>
    <mergeCell ref="H110:I110"/>
    <mergeCell ref="F111:G111"/>
    <mergeCell ref="H102:I102"/>
    <mergeCell ref="F102:G102"/>
    <mergeCell ref="F103:G103"/>
    <mergeCell ref="H103:I103"/>
    <mergeCell ref="D114:E114"/>
    <mergeCell ref="D115:E115"/>
    <mergeCell ref="D106:E106"/>
    <mergeCell ref="F106:G106"/>
    <mergeCell ref="H85:I85"/>
    <mergeCell ref="H86:I86"/>
    <mergeCell ref="H111:I111"/>
    <mergeCell ref="F87:G87"/>
    <mergeCell ref="H87:I87"/>
    <mergeCell ref="F116:G116"/>
    <mergeCell ref="H116:I116"/>
    <mergeCell ref="B116:C116"/>
    <mergeCell ref="D116:E116"/>
    <mergeCell ref="H106:I106"/>
    <mergeCell ref="F108:G108"/>
    <mergeCell ref="H108:I108"/>
    <mergeCell ref="D98:E98"/>
    <mergeCell ref="H98:I98"/>
    <mergeCell ref="D105:E105"/>
    <mergeCell ref="F105:G105"/>
    <mergeCell ref="H105:I105"/>
    <mergeCell ref="D99:E99"/>
    <mergeCell ref="D100:E100"/>
    <mergeCell ref="D101:E101"/>
    <mergeCell ref="D102:E102"/>
    <mergeCell ref="D103:E103"/>
    <mergeCell ref="D104:E104"/>
    <mergeCell ref="C88:E88"/>
    <mergeCell ref="F99:G99"/>
    <mergeCell ref="H88:I88"/>
    <mergeCell ref="F83:G83"/>
    <mergeCell ref="H83:I83"/>
    <mergeCell ref="F84:G84"/>
    <mergeCell ref="H84:I84"/>
    <mergeCell ref="A117:I117"/>
    <mergeCell ref="D118:E118"/>
    <mergeCell ref="F118:G118"/>
    <mergeCell ref="H118:I118"/>
    <mergeCell ref="D107:E107"/>
    <mergeCell ref="F107:G107"/>
    <mergeCell ref="H107:I107"/>
    <mergeCell ref="D108:E108"/>
    <mergeCell ref="D109:E109"/>
    <mergeCell ref="D110:E110"/>
    <mergeCell ref="D111:E111"/>
    <mergeCell ref="D112:E112"/>
    <mergeCell ref="D113:E113"/>
    <mergeCell ref="F104:G104"/>
    <mergeCell ref="H104:I104"/>
    <mergeCell ref="F113:G113"/>
    <mergeCell ref="H113:I113"/>
    <mergeCell ref="F85:G85"/>
    <mergeCell ref="F86:G86"/>
    <mergeCell ref="D119:E119"/>
    <mergeCell ref="F119:G119"/>
    <mergeCell ref="H119:I119"/>
    <mergeCell ref="D120:E120"/>
    <mergeCell ref="F120:G120"/>
    <mergeCell ref="H120:I120"/>
    <mergeCell ref="D125:I125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</mergeCells>
  <pageMargins left="0.39070866141732002" right="0.39370078740157499" top="0.511811023622047" bottom="0.511811023622047" header="0.31496062992126" footer="0.31496062992126"/>
  <pageSetup paperSize="9" scale="9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M145"/>
  <sheetViews>
    <sheetView zoomScale="98" zoomScaleNormal="98"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1.85546875" style="170" customWidth="1"/>
    <col min="3" max="3" width="12.42578125" style="170" customWidth="1"/>
    <col min="4" max="4" width="5.5703125" style="170" customWidth="1"/>
    <col min="5" max="5" width="12.5703125" style="170" customWidth="1"/>
    <col min="6" max="6" width="5.5703125" style="170" customWidth="1"/>
    <col min="7" max="7" width="12.28515625" style="170" customWidth="1"/>
    <col min="8" max="8" width="8" style="170" customWidth="1"/>
    <col min="9" max="9" width="6.85546875" style="170" customWidth="1"/>
    <col min="10" max="10" width="19.42578125" style="170" customWidth="1"/>
    <col min="11" max="11" width="16.5703125" style="170" customWidth="1"/>
    <col min="12" max="12" width="21.140625" style="170" customWidth="1"/>
    <col min="13" max="13" width="15" style="170" customWidth="1"/>
    <col min="14" max="14" width="12.7109375" style="170" customWidth="1"/>
    <col min="15" max="16384" width="9.140625" style="170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402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 ht="17.100000000000001" customHeight="1">
      <c r="A10" s="324" t="s">
        <v>493</v>
      </c>
      <c r="B10" s="325"/>
      <c r="C10" s="325"/>
      <c r="D10" s="325"/>
      <c r="E10" s="325"/>
      <c r="F10" s="325"/>
      <c r="G10" s="325"/>
      <c r="H10" s="325"/>
      <c r="I10" s="326"/>
    </row>
    <row r="11" spans="1:12" ht="17.100000000000001" customHeight="1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 ht="17.100000000000001" customHeight="1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415" t="s">
        <v>8</v>
      </c>
      <c r="I13" s="343" t="s">
        <v>7</v>
      </c>
      <c r="L13" s="38"/>
    </row>
    <row r="14" spans="1:12" ht="20.25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416"/>
      <c r="I14" s="344"/>
      <c r="J14" s="41"/>
      <c r="L14" s="38"/>
    </row>
    <row r="15" spans="1:12" ht="18.95" customHeight="1" thickTop="1">
      <c r="A15" s="154">
        <v>1</v>
      </c>
      <c r="B15" s="21" t="s">
        <v>86</v>
      </c>
      <c r="C15" s="12">
        <v>155263</v>
      </c>
      <c r="D15" s="12">
        <v>1</v>
      </c>
      <c r="E15" s="12">
        <v>0</v>
      </c>
      <c r="F15" s="12">
        <v>0</v>
      </c>
      <c r="G15" s="12">
        <f>C15</f>
        <v>155263</v>
      </c>
      <c r="H15" s="12">
        <v>1</v>
      </c>
      <c r="I15" s="11"/>
      <c r="J15" s="41"/>
    </row>
    <row r="16" spans="1:12" ht="18.95" customHeight="1">
      <c r="A16" s="201">
        <v>2</v>
      </c>
      <c r="B16" s="22" t="s">
        <v>87</v>
      </c>
      <c r="C16" s="12">
        <f>G16</f>
        <v>134115</v>
      </c>
      <c r="D16" s="12">
        <v>1</v>
      </c>
      <c r="E16" s="12">
        <v>0</v>
      </c>
      <c r="F16" s="12">
        <v>0</v>
      </c>
      <c r="G16" s="12">
        <v>134115</v>
      </c>
      <c r="H16" s="12">
        <v>1</v>
      </c>
      <c r="I16" s="176"/>
      <c r="J16" s="41"/>
      <c r="K16" s="41"/>
    </row>
    <row r="17" spans="1:13" ht="18.95" customHeight="1">
      <c r="A17" s="154">
        <v>3</v>
      </c>
      <c r="B17" s="22" t="s">
        <v>80</v>
      </c>
      <c r="C17" s="12">
        <v>6043695</v>
      </c>
      <c r="D17" s="12">
        <v>50</v>
      </c>
      <c r="E17" s="12">
        <v>1120000</v>
      </c>
      <c r="F17" s="12">
        <v>41</v>
      </c>
      <c r="G17" s="12">
        <f>C17+E17</f>
        <v>7163695</v>
      </c>
      <c r="H17" s="12">
        <f>D17+F17</f>
        <v>91</v>
      </c>
      <c r="I17" s="176"/>
      <c r="L17" s="38"/>
    </row>
    <row r="18" spans="1:13" ht="18.95" customHeight="1">
      <c r="A18" s="201">
        <v>4</v>
      </c>
      <c r="B18" s="22" t="s">
        <v>119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76"/>
    </row>
    <row r="19" spans="1:13" ht="18.95" customHeight="1">
      <c r="A19" s="154">
        <v>5</v>
      </c>
      <c r="B19" s="22" t="s">
        <v>120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76"/>
      <c r="K19" s="41"/>
      <c r="M19" s="38"/>
    </row>
    <row r="20" spans="1:13" ht="29.1" customHeight="1">
      <c r="A20" s="201">
        <v>6</v>
      </c>
      <c r="B20" s="22" t="s">
        <v>33</v>
      </c>
      <c r="C20" s="12">
        <v>1926875</v>
      </c>
      <c r="D20" s="12">
        <v>14</v>
      </c>
      <c r="E20" s="12">
        <v>0</v>
      </c>
      <c r="F20" s="12">
        <v>0</v>
      </c>
      <c r="G20" s="12">
        <f>C20</f>
        <v>1926875</v>
      </c>
      <c r="H20" s="12">
        <v>14</v>
      </c>
      <c r="I20" s="203"/>
    </row>
    <row r="21" spans="1:13" ht="29.1" customHeight="1">
      <c r="A21" s="154">
        <v>7</v>
      </c>
      <c r="B21" s="22" t="s">
        <v>34</v>
      </c>
      <c r="C21" s="12">
        <v>1374303</v>
      </c>
      <c r="D21" s="12">
        <v>12</v>
      </c>
      <c r="E21" s="12">
        <v>360000</v>
      </c>
      <c r="F21" s="12">
        <v>16</v>
      </c>
      <c r="G21" s="12">
        <f>C21+E21</f>
        <v>1734303</v>
      </c>
      <c r="H21" s="12">
        <v>28</v>
      </c>
      <c r="I21" s="203"/>
    </row>
    <row r="22" spans="1:13" ht="39.950000000000003" customHeight="1">
      <c r="A22" s="201">
        <v>8</v>
      </c>
      <c r="B22" s="205" t="s">
        <v>35</v>
      </c>
      <c r="C22" s="12">
        <v>2821933</v>
      </c>
      <c r="D22" s="12">
        <v>24</v>
      </c>
      <c r="E22" s="12">
        <v>150000</v>
      </c>
      <c r="F22" s="12">
        <v>5</v>
      </c>
      <c r="G22" s="12">
        <f>C22+E22</f>
        <v>2971933</v>
      </c>
      <c r="H22" s="12">
        <f>D22+F22</f>
        <v>29</v>
      </c>
      <c r="I22" s="203"/>
    </row>
    <row r="23" spans="1:13" ht="18.95" customHeight="1">
      <c r="A23" s="154">
        <v>9</v>
      </c>
      <c r="B23" s="22" t="s">
        <v>36</v>
      </c>
      <c r="C23" s="12">
        <v>2018571</v>
      </c>
      <c r="D23" s="12">
        <v>18</v>
      </c>
      <c r="E23" s="12">
        <v>70000</v>
      </c>
      <c r="F23" s="12">
        <v>3</v>
      </c>
      <c r="G23" s="12">
        <f>C23+E23</f>
        <v>2088571</v>
      </c>
      <c r="H23" s="12">
        <f>D23+F23</f>
        <v>21</v>
      </c>
      <c r="I23" s="203"/>
      <c r="M23" s="38"/>
    </row>
    <row r="24" spans="1:13" ht="18.95" customHeight="1">
      <c r="A24" s="201">
        <v>10</v>
      </c>
      <c r="B24" s="22" t="s">
        <v>37</v>
      </c>
      <c r="C24" s="12">
        <v>1335000</v>
      </c>
      <c r="D24" s="12">
        <v>12</v>
      </c>
      <c r="E24" s="12">
        <v>140000</v>
      </c>
      <c r="F24" s="12">
        <v>6</v>
      </c>
      <c r="G24" s="12">
        <f>C24+E24</f>
        <v>1475000</v>
      </c>
      <c r="H24" s="12">
        <v>18</v>
      </c>
      <c r="I24" s="10"/>
    </row>
    <row r="25" spans="1:13" ht="18.95" customHeight="1">
      <c r="A25" s="154">
        <v>11</v>
      </c>
      <c r="B25" s="176" t="s">
        <v>38</v>
      </c>
      <c r="C25" s="12">
        <v>1615518</v>
      </c>
      <c r="D25" s="12">
        <v>0</v>
      </c>
      <c r="E25" s="12">
        <v>390000</v>
      </c>
      <c r="F25" s="12">
        <v>0</v>
      </c>
      <c r="G25" s="12">
        <f>C25+E25</f>
        <v>2005518</v>
      </c>
      <c r="H25" s="12">
        <v>0</v>
      </c>
      <c r="I25" s="203"/>
    </row>
    <row r="26" spans="1:13" ht="18.95" customHeight="1">
      <c r="A26" s="201">
        <v>12</v>
      </c>
      <c r="B26" s="176" t="s">
        <v>39</v>
      </c>
      <c r="C26" s="12">
        <v>1892728</v>
      </c>
      <c r="D26" s="12">
        <v>20</v>
      </c>
      <c r="E26" s="12">
        <v>0</v>
      </c>
      <c r="F26" s="12">
        <v>0</v>
      </c>
      <c r="G26" s="12">
        <f>C26</f>
        <v>1892728</v>
      </c>
      <c r="H26" s="12">
        <v>20</v>
      </c>
      <c r="I26" s="203"/>
      <c r="M26" s="38"/>
    </row>
    <row r="27" spans="1:13" ht="25.5">
      <c r="A27" s="154">
        <v>13</v>
      </c>
      <c r="B27" s="22" t="s">
        <v>40</v>
      </c>
      <c r="C27" s="12">
        <v>2859000</v>
      </c>
      <c r="D27" s="12">
        <v>31</v>
      </c>
      <c r="E27" s="12">
        <v>365000</v>
      </c>
      <c r="F27" s="12">
        <v>5</v>
      </c>
      <c r="G27" s="12">
        <f>C27+E27</f>
        <v>3224000</v>
      </c>
      <c r="H27" s="12">
        <f>D27+F27</f>
        <v>36</v>
      </c>
      <c r="I27" s="203"/>
      <c r="K27" s="38"/>
    </row>
    <row r="28" spans="1:13" ht="18" customHeight="1">
      <c r="A28" s="201">
        <v>14</v>
      </c>
      <c r="B28" s="22" t="s">
        <v>41</v>
      </c>
      <c r="C28" s="12">
        <v>0</v>
      </c>
      <c r="D28" s="12">
        <v>0</v>
      </c>
      <c r="E28" s="12">
        <v>590000</v>
      </c>
      <c r="F28" s="12">
        <v>11</v>
      </c>
      <c r="G28" s="12">
        <f>E28</f>
        <v>590000</v>
      </c>
      <c r="H28" s="12">
        <v>11</v>
      </c>
      <c r="I28" s="13"/>
      <c r="K28" s="38"/>
    </row>
    <row r="29" spans="1:13" ht="25.5">
      <c r="A29" s="154">
        <v>15</v>
      </c>
      <c r="B29" s="22" t="s">
        <v>42</v>
      </c>
      <c r="C29" s="12">
        <v>1382725</v>
      </c>
      <c r="D29" s="12">
        <v>12</v>
      </c>
      <c r="E29" s="12">
        <v>300000</v>
      </c>
      <c r="F29" s="12">
        <v>11</v>
      </c>
      <c r="G29" s="12">
        <f>C29+E29</f>
        <v>1682725</v>
      </c>
      <c r="H29" s="12">
        <f>D29+F29</f>
        <v>23</v>
      </c>
      <c r="I29" s="203"/>
      <c r="K29" s="38"/>
    </row>
    <row r="30" spans="1:13" ht="18.95" customHeight="1">
      <c r="A30" s="201">
        <v>16</v>
      </c>
      <c r="B30" s="22" t="s">
        <v>43</v>
      </c>
      <c r="C30" s="12">
        <v>3667480</v>
      </c>
      <c r="D30" s="12">
        <v>27</v>
      </c>
      <c r="E30" s="12">
        <v>690000</v>
      </c>
      <c r="F30" s="12">
        <v>34</v>
      </c>
      <c r="G30" s="12">
        <f>C30+E30</f>
        <v>4357480</v>
      </c>
      <c r="H30" s="12">
        <f>D30+F30</f>
        <v>61</v>
      </c>
      <c r="I30" s="203"/>
      <c r="K30" s="41"/>
    </row>
    <row r="31" spans="1:13" ht="18.95" customHeight="1">
      <c r="A31" s="154">
        <v>17</v>
      </c>
      <c r="B31" s="176" t="s">
        <v>57</v>
      </c>
      <c r="C31" s="12">
        <v>0</v>
      </c>
      <c r="D31" s="12">
        <v>0</v>
      </c>
      <c r="E31" s="12">
        <v>620000</v>
      </c>
      <c r="F31" s="12">
        <v>23</v>
      </c>
      <c r="G31" s="12">
        <f>E31</f>
        <v>620000</v>
      </c>
      <c r="H31" s="12">
        <v>23</v>
      </c>
      <c r="I31" s="203"/>
    </row>
    <row r="32" spans="1:13" ht="18.95" customHeight="1">
      <c r="A32" s="201">
        <v>18</v>
      </c>
      <c r="B32" s="176" t="s">
        <v>44</v>
      </c>
      <c r="C32" s="12">
        <f>G32-E32</f>
        <v>707000</v>
      </c>
      <c r="D32" s="12">
        <v>7</v>
      </c>
      <c r="E32" s="12">
        <v>80000</v>
      </c>
      <c r="F32" s="12">
        <v>4</v>
      </c>
      <c r="G32" s="12">
        <v>787000</v>
      </c>
      <c r="H32" s="12">
        <f>D32+F32</f>
        <v>11</v>
      </c>
      <c r="I32" s="203"/>
    </row>
    <row r="33" spans="1:13" ht="18.95" customHeight="1">
      <c r="A33" s="154">
        <v>19</v>
      </c>
      <c r="B33" s="176" t="s">
        <v>32</v>
      </c>
      <c r="C33" s="12">
        <v>1856000</v>
      </c>
      <c r="D33" s="12">
        <v>16</v>
      </c>
      <c r="E33" s="12">
        <v>1870000</v>
      </c>
      <c r="F33" s="12">
        <v>76</v>
      </c>
      <c r="G33" s="12">
        <f>C33+E33</f>
        <v>3726000</v>
      </c>
      <c r="H33" s="12">
        <f>D33+F33</f>
        <v>92</v>
      </c>
      <c r="I33" s="203"/>
      <c r="K33" s="38"/>
      <c r="L33" s="38"/>
    </row>
    <row r="34" spans="1:13" ht="18.95" customHeight="1">
      <c r="A34" s="201">
        <v>20</v>
      </c>
      <c r="B34" s="176" t="s">
        <v>45</v>
      </c>
      <c r="C34" s="12">
        <f>G34</f>
        <v>23300000</v>
      </c>
      <c r="D34" s="12">
        <v>209</v>
      </c>
      <c r="E34" s="12">
        <v>0</v>
      </c>
      <c r="F34" s="12" t="s">
        <v>404</v>
      </c>
      <c r="G34" s="12">
        <v>23300000</v>
      </c>
      <c r="H34" s="12">
        <f>D34</f>
        <v>209</v>
      </c>
      <c r="I34" s="203"/>
    </row>
    <row r="35" spans="1:13" ht="18.95" customHeight="1">
      <c r="A35" s="154">
        <v>21</v>
      </c>
      <c r="B35" s="176" t="s">
        <v>46</v>
      </c>
      <c r="C35" s="12">
        <v>1090690</v>
      </c>
      <c r="D35" s="12">
        <v>9</v>
      </c>
      <c r="E35" s="12">
        <v>0</v>
      </c>
      <c r="F35" s="12">
        <v>0</v>
      </c>
      <c r="G35" s="12">
        <f>C35</f>
        <v>1090690</v>
      </c>
      <c r="H35" s="12">
        <v>9</v>
      </c>
      <c r="I35" s="13"/>
      <c r="M35" s="39"/>
    </row>
    <row r="36" spans="1:13" ht="27.95" customHeight="1">
      <c r="A36" s="201">
        <v>22</v>
      </c>
      <c r="B36" s="22" t="s">
        <v>47</v>
      </c>
      <c r="C36" s="12">
        <v>1395769</v>
      </c>
      <c r="D36" s="12">
        <v>12</v>
      </c>
      <c r="E36" s="12">
        <v>0</v>
      </c>
      <c r="F36" s="12">
        <v>0</v>
      </c>
      <c r="G36" s="12">
        <f>C36</f>
        <v>1395769</v>
      </c>
      <c r="H36" s="12">
        <v>12</v>
      </c>
      <c r="I36" s="203"/>
    </row>
    <row r="37" spans="1:13" ht="27.95" customHeight="1">
      <c r="A37" s="154">
        <v>23</v>
      </c>
      <c r="B37" s="22" t="s">
        <v>48</v>
      </c>
      <c r="C37" s="12">
        <v>976777</v>
      </c>
      <c r="D37" s="12">
        <v>7</v>
      </c>
      <c r="E37" s="12">
        <v>110000</v>
      </c>
      <c r="F37" s="12">
        <v>3</v>
      </c>
      <c r="G37" s="12">
        <f>C37+E37</f>
        <v>1086777</v>
      </c>
      <c r="H37" s="12">
        <v>10</v>
      </c>
      <c r="I37" s="203"/>
    </row>
    <row r="38" spans="1:13" ht="18.95" customHeight="1">
      <c r="A38" s="201">
        <v>24</v>
      </c>
      <c r="B38" s="22" t="s">
        <v>49</v>
      </c>
      <c r="C38" s="12">
        <v>1530000</v>
      </c>
      <c r="D38" s="12">
        <v>13</v>
      </c>
      <c r="E38" s="12">
        <v>50000</v>
      </c>
      <c r="F38" s="12">
        <v>1</v>
      </c>
      <c r="G38" s="12">
        <f>C38+E38</f>
        <v>1580000</v>
      </c>
      <c r="H38" s="12">
        <v>14</v>
      </c>
      <c r="I38" s="203"/>
    </row>
    <row r="39" spans="1:13" ht="18.95" customHeight="1">
      <c r="A39" s="154">
        <v>25</v>
      </c>
      <c r="B39" s="22" t="s">
        <v>50</v>
      </c>
      <c r="C39" s="12">
        <v>1235000</v>
      </c>
      <c r="D39" s="12">
        <v>12</v>
      </c>
      <c r="E39" s="12">
        <v>90000</v>
      </c>
      <c r="F39" s="12">
        <v>3</v>
      </c>
      <c r="G39" s="12">
        <f>C39+E39</f>
        <v>1325000</v>
      </c>
      <c r="H39" s="12">
        <v>15</v>
      </c>
      <c r="I39" s="18"/>
      <c r="L39" s="38"/>
    </row>
    <row r="40" spans="1:13" ht="18.95" customHeight="1">
      <c r="A40" s="201">
        <v>26</v>
      </c>
      <c r="B40" s="176" t="s">
        <v>53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31"/>
      <c r="K40" s="41"/>
      <c r="M40" s="38"/>
    </row>
    <row r="41" spans="1:13" ht="18" customHeight="1">
      <c r="A41" s="154">
        <v>27</v>
      </c>
      <c r="B41" s="22" t="s">
        <v>55</v>
      </c>
      <c r="C41" s="12">
        <v>2450000</v>
      </c>
      <c r="D41" s="12">
        <v>25</v>
      </c>
      <c r="E41" s="12">
        <v>0</v>
      </c>
      <c r="F41" s="12"/>
      <c r="G41" s="12">
        <f>C41</f>
        <v>2450000</v>
      </c>
      <c r="H41" s="12">
        <v>25</v>
      </c>
      <c r="I41" s="54"/>
    </row>
    <row r="42" spans="1:13" ht="18" customHeight="1">
      <c r="A42" s="201">
        <v>28</v>
      </c>
      <c r="B42" s="176" t="s">
        <v>52</v>
      </c>
      <c r="C42" s="12">
        <v>1580000</v>
      </c>
      <c r="D42" s="12">
        <v>9</v>
      </c>
      <c r="E42" s="12">
        <v>0</v>
      </c>
      <c r="F42" s="12">
        <v>0</v>
      </c>
      <c r="G42" s="12">
        <f>C42</f>
        <v>1580000</v>
      </c>
      <c r="H42" s="12">
        <v>9</v>
      </c>
      <c r="I42" s="206" t="s">
        <v>132</v>
      </c>
      <c r="M42" s="40"/>
    </row>
    <row r="43" spans="1:13" ht="18" customHeight="1">
      <c r="A43" s="154">
        <v>29</v>
      </c>
      <c r="B43" s="22" t="s">
        <v>51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31"/>
      <c r="K43" s="41"/>
      <c r="M43" s="40"/>
    </row>
    <row r="44" spans="1:13" ht="18" customHeight="1">
      <c r="A44" s="201">
        <v>30</v>
      </c>
      <c r="B44" s="22" t="s">
        <v>54</v>
      </c>
      <c r="C44" s="12">
        <v>194003</v>
      </c>
      <c r="D44" s="12">
        <v>1</v>
      </c>
      <c r="E44" s="12">
        <v>15980000</v>
      </c>
      <c r="F44" s="12">
        <v>506</v>
      </c>
      <c r="G44" s="12">
        <f>C44+E44</f>
        <v>16174003</v>
      </c>
      <c r="H44" s="12">
        <f>D44+F44</f>
        <v>507</v>
      </c>
      <c r="I44" s="203"/>
      <c r="L44" s="41"/>
      <c r="M44" s="41"/>
    </row>
    <row r="45" spans="1:13" ht="18" customHeight="1">
      <c r="A45" s="154">
        <v>31</v>
      </c>
      <c r="B45" s="176" t="s">
        <v>56</v>
      </c>
      <c r="C45" s="12">
        <v>173830</v>
      </c>
      <c r="D45" s="12">
        <v>1</v>
      </c>
      <c r="E45" s="12">
        <v>390000</v>
      </c>
      <c r="F45" s="12">
        <v>13</v>
      </c>
      <c r="G45" s="12">
        <f>C45+E45</f>
        <v>563830</v>
      </c>
      <c r="H45" s="12">
        <v>14</v>
      </c>
      <c r="I45" s="54"/>
      <c r="M45" s="40"/>
    </row>
    <row r="46" spans="1:13" ht="18" customHeight="1">
      <c r="A46" s="201">
        <v>32</v>
      </c>
      <c r="B46" s="176" t="s">
        <v>31</v>
      </c>
      <c r="C46" s="12">
        <v>880000</v>
      </c>
      <c r="D46" s="12">
        <v>8</v>
      </c>
      <c r="E46" s="12">
        <v>0</v>
      </c>
      <c r="F46" s="12">
        <v>0</v>
      </c>
      <c r="G46" s="12">
        <v>880000</v>
      </c>
      <c r="H46" s="12">
        <v>8</v>
      </c>
      <c r="I46" s="203"/>
      <c r="J46" s="41"/>
      <c r="L46" s="38"/>
      <c r="M46" s="41"/>
    </row>
    <row r="47" spans="1:13" ht="18" customHeight="1">
      <c r="A47" s="345" t="s">
        <v>11</v>
      </c>
      <c r="B47" s="346"/>
      <c r="C47" s="33">
        <f t="shared" ref="C47:H47" si="0">SUM(C15:C46)</f>
        <v>64596275</v>
      </c>
      <c r="D47" s="33">
        <f t="shared" si="0"/>
        <v>551</v>
      </c>
      <c r="E47" s="33">
        <f t="shared" si="0"/>
        <v>23365000</v>
      </c>
      <c r="F47" s="33">
        <f t="shared" si="0"/>
        <v>761</v>
      </c>
      <c r="G47" s="33">
        <f t="shared" si="0"/>
        <v>87961275</v>
      </c>
      <c r="H47" s="33">
        <f t="shared" si="0"/>
        <v>1312</v>
      </c>
      <c r="I47" s="4"/>
      <c r="J47" s="41"/>
      <c r="K47" s="41"/>
      <c r="L47" s="38"/>
    </row>
    <row r="48" spans="1:13" ht="23.1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  <c r="L48" s="38"/>
    </row>
    <row r="49" spans="1:13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336" t="s">
        <v>6</v>
      </c>
      <c r="H49" s="336" t="s">
        <v>8</v>
      </c>
      <c r="I49" s="331" t="s">
        <v>7</v>
      </c>
      <c r="K49" s="41"/>
      <c r="L49" s="171"/>
      <c r="M49" s="40"/>
    </row>
    <row r="50" spans="1:13" ht="15.75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337"/>
      <c r="H50" s="337"/>
      <c r="I50" s="332"/>
      <c r="M50" s="40"/>
    </row>
    <row r="51" spans="1:13" ht="15.95" customHeight="1" thickTop="1">
      <c r="A51" s="164">
        <v>1</v>
      </c>
      <c r="B51" s="6" t="s">
        <v>15</v>
      </c>
      <c r="C51" s="12">
        <v>0</v>
      </c>
      <c r="D51" s="12">
        <v>0</v>
      </c>
      <c r="E51" s="12">
        <v>450000</v>
      </c>
      <c r="F51" s="12">
        <v>14</v>
      </c>
      <c r="G51" s="12">
        <f>E51</f>
        <v>450000</v>
      </c>
      <c r="H51" s="12">
        <v>14</v>
      </c>
      <c r="I51" s="11"/>
      <c r="M51" s="41"/>
    </row>
    <row r="52" spans="1:13" ht="15.95" customHeight="1">
      <c r="A52" s="203">
        <v>2</v>
      </c>
      <c r="B52" s="6" t="s">
        <v>16</v>
      </c>
      <c r="C52" s="12">
        <v>1247050</v>
      </c>
      <c r="D52" s="12">
        <v>14</v>
      </c>
      <c r="E52" s="12"/>
      <c r="F52" s="12">
        <v>0</v>
      </c>
      <c r="G52" s="12">
        <f>C52</f>
        <v>1247050</v>
      </c>
      <c r="H52" s="12">
        <v>14</v>
      </c>
      <c r="I52" s="54"/>
      <c r="L52" s="41"/>
    </row>
    <row r="53" spans="1:13" ht="15.95" customHeight="1">
      <c r="A53" s="203">
        <v>3</v>
      </c>
      <c r="B53" s="6" t="s">
        <v>17</v>
      </c>
      <c r="C53" s="7">
        <v>1815000</v>
      </c>
      <c r="D53" s="7">
        <v>14</v>
      </c>
      <c r="E53" s="7">
        <v>0</v>
      </c>
      <c r="F53" s="7">
        <v>0</v>
      </c>
      <c r="G53" s="7">
        <f>C53</f>
        <v>1815000</v>
      </c>
      <c r="H53" s="8">
        <v>14</v>
      </c>
      <c r="I53" s="176"/>
    </row>
    <row r="54" spans="1:13" ht="15.95" customHeight="1">
      <c r="A54" s="203">
        <v>4</v>
      </c>
      <c r="B54" s="6" t="s">
        <v>18</v>
      </c>
      <c r="C54" s="7">
        <v>366000</v>
      </c>
      <c r="D54" s="12">
        <v>4</v>
      </c>
      <c r="E54" s="7">
        <v>300000</v>
      </c>
      <c r="F54" s="7">
        <v>13</v>
      </c>
      <c r="G54" s="7">
        <f>C54+E54</f>
        <v>666000</v>
      </c>
      <c r="H54" s="12">
        <f>D54+F54</f>
        <v>17</v>
      </c>
      <c r="I54" s="17"/>
      <c r="L54" s="43"/>
    </row>
    <row r="55" spans="1:13" ht="15.95" customHeight="1">
      <c r="A55" s="203">
        <v>5</v>
      </c>
      <c r="B55" s="12">
        <v>0</v>
      </c>
      <c r="C55" s="7">
        <v>1434540</v>
      </c>
      <c r="D55" s="7">
        <v>0</v>
      </c>
      <c r="E55" s="7">
        <v>0</v>
      </c>
      <c r="F55" s="7">
        <v>0</v>
      </c>
      <c r="G55" s="7">
        <f>C55</f>
        <v>1434540</v>
      </c>
      <c r="H55" s="8">
        <v>0</v>
      </c>
      <c r="I55" s="17"/>
      <c r="J55" s="41">
        <f>D56+F56</f>
        <v>59</v>
      </c>
    </row>
    <row r="56" spans="1:13" ht="15.95" customHeight="1">
      <c r="A56" s="350" t="s">
        <v>10</v>
      </c>
      <c r="B56" s="351"/>
      <c r="C56" s="33">
        <f>SUM(C51:C55)</f>
        <v>4862590</v>
      </c>
      <c r="D56" s="33">
        <f>SUM(D52:D55)</f>
        <v>32</v>
      </c>
      <c r="E56" s="33">
        <f>SUM(E51:E55)</f>
        <v>750000</v>
      </c>
      <c r="F56" s="33">
        <f>SUM(F51:F55)</f>
        <v>27</v>
      </c>
      <c r="G56" s="33">
        <f>SUM(G51:G55)</f>
        <v>5612590</v>
      </c>
      <c r="H56" s="34">
        <f>SUM(H51:H55)</f>
        <v>59</v>
      </c>
      <c r="I56" s="176"/>
    </row>
    <row r="57" spans="1:13" ht="23.1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</row>
    <row r="58" spans="1:13">
      <c r="A58" s="331" t="s">
        <v>0</v>
      </c>
      <c r="B58" s="331" t="s">
        <v>9</v>
      </c>
      <c r="C58" s="340" t="s">
        <v>2</v>
      </c>
      <c r="D58" s="341"/>
      <c r="E58" s="341"/>
      <c r="F58" s="342"/>
      <c r="G58" s="336" t="s">
        <v>12</v>
      </c>
      <c r="H58" s="336" t="s">
        <v>8</v>
      </c>
      <c r="I58" s="336" t="s">
        <v>14</v>
      </c>
    </row>
    <row r="59" spans="1:13" ht="15.75" thickBot="1">
      <c r="A59" s="332"/>
      <c r="B59" s="332"/>
      <c r="C59" s="24" t="s">
        <v>3</v>
      </c>
      <c r="D59" s="56" t="s">
        <v>4</v>
      </c>
      <c r="E59" s="24" t="s">
        <v>5</v>
      </c>
      <c r="F59" s="56" t="s">
        <v>4</v>
      </c>
      <c r="G59" s="337"/>
      <c r="H59" s="337"/>
      <c r="I59" s="337"/>
    </row>
    <row r="60" spans="1:13" ht="15" customHeight="1" thickTop="1">
      <c r="A60" s="19">
        <v>1</v>
      </c>
      <c r="B60" s="15" t="s">
        <v>351</v>
      </c>
      <c r="C60" s="12">
        <v>1500000</v>
      </c>
      <c r="D60" s="35">
        <v>1</v>
      </c>
      <c r="E60" s="12">
        <v>0</v>
      </c>
      <c r="F60" s="12">
        <v>0</v>
      </c>
      <c r="G60" s="12">
        <f>C60</f>
        <v>1500000</v>
      </c>
      <c r="H60" s="35">
        <v>1</v>
      </c>
      <c r="I60" s="57"/>
    </row>
    <row r="61" spans="1:13" ht="15" customHeight="1">
      <c r="A61" s="20">
        <v>2</v>
      </c>
      <c r="B61" s="5" t="s">
        <v>405</v>
      </c>
      <c r="C61" s="12">
        <v>500000</v>
      </c>
      <c r="D61" s="35">
        <v>1</v>
      </c>
      <c r="E61" s="12">
        <v>0</v>
      </c>
      <c r="F61" s="12">
        <v>0</v>
      </c>
      <c r="G61" s="12">
        <f>C61</f>
        <v>500000</v>
      </c>
      <c r="H61" s="35">
        <v>1</v>
      </c>
      <c r="I61" s="17"/>
    </row>
    <row r="62" spans="1:13" ht="15" customHeight="1">
      <c r="A62" s="19">
        <v>3</v>
      </c>
      <c r="B62" s="6" t="s">
        <v>406</v>
      </c>
      <c r="C62" s="12">
        <v>2500000</v>
      </c>
      <c r="D62" s="35">
        <v>1</v>
      </c>
      <c r="E62" s="12">
        <v>0</v>
      </c>
      <c r="F62" s="12">
        <v>0</v>
      </c>
      <c r="G62" s="12">
        <f>C62</f>
        <v>2500000</v>
      </c>
      <c r="H62" s="35">
        <v>1</v>
      </c>
      <c r="I62" s="17"/>
    </row>
    <row r="63" spans="1:13" ht="15" customHeight="1">
      <c r="A63" s="20">
        <v>4</v>
      </c>
      <c r="B63" s="6" t="s">
        <v>131</v>
      </c>
      <c r="C63" s="12">
        <v>200000</v>
      </c>
      <c r="D63" s="35">
        <v>1</v>
      </c>
      <c r="E63" s="12">
        <v>0</v>
      </c>
      <c r="F63" s="12">
        <v>0</v>
      </c>
      <c r="G63" s="12">
        <f>C63</f>
        <v>200000</v>
      </c>
      <c r="H63" s="35">
        <v>1</v>
      </c>
      <c r="I63" s="17"/>
    </row>
    <row r="64" spans="1:13" ht="15" customHeight="1">
      <c r="A64" s="19">
        <v>5</v>
      </c>
      <c r="B64" s="6" t="s">
        <v>130</v>
      </c>
      <c r="C64" s="12">
        <v>100000</v>
      </c>
      <c r="D64" s="35">
        <v>1</v>
      </c>
      <c r="E64" s="12">
        <v>0</v>
      </c>
      <c r="F64" s="12">
        <v>0</v>
      </c>
      <c r="G64" s="12">
        <v>100000</v>
      </c>
      <c r="H64" s="35">
        <v>1</v>
      </c>
      <c r="I64" s="17"/>
    </row>
    <row r="65" spans="1:9" ht="15" customHeight="1">
      <c r="A65" s="20">
        <v>6</v>
      </c>
      <c r="B65" s="6" t="s">
        <v>129</v>
      </c>
      <c r="C65" s="12">
        <v>250000</v>
      </c>
      <c r="D65" s="35">
        <v>1</v>
      </c>
      <c r="E65" s="12">
        <v>0</v>
      </c>
      <c r="F65" s="12">
        <v>0</v>
      </c>
      <c r="G65" s="12">
        <f t="shared" ref="G65:G71" si="1">C65</f>
        <v>250000</v>
      </c>
      <c r="H65" s="35">
        <v>1</v>
      </c>
      <c r="I65" s="17"/>
    </row>
    <row r="66" spans="1:9" ht="15" customHeight="1">
      <c r="A66" s="19">
        <v>7</v>
      </c>
      <c r="B66" s="6" t="s">
        <v>331</v>
      </c>
      <c r="C66" s="12">
        <v>200000</v>
      </c>
      <c r="D66" s="35">
        <v>1</v>
      </c>
      <c r="E66" s="12">
        <v>0</v>
      </c>
      <c r="F66" s="12">
        <v>0</v>
      </c>
      <c r="G66" s="12">
        <f t="shared" si="1"/>
        <v>200000</v>
      </c>
      <c r="H66" s="35">
        <v>1</v>
      </c>
      <c r="I66" s="17"/>
    </row>
    <row r="67" spans="1:9" ht="15" customHeight="1">
      <c r="A67" s="20">
        <v>8</v>
      </c>
      <c r="B67" s="6" t="s">
        <v>376</v>
      </c>
      <c r="C67" s="7">
        <v>250000</v>
      </c>
      <c r="D67" s="35">
        <v>1</v>
      </c>
      <c r="E67" s="12">
        <v>0</v>
      </c>
      <c r="F67" s="12">
        <v>0</v>
      </c>
      <c r="G67" s="7">
        <f t="shared" si="1"/>
        <v>250000</v>
      </c>
      <c r="H67" s="35">
        <v>1</v>
      </c>
      <c r="I67" s="17"/>
    </row>
    <row r="68" spans="1:9" ht="15" customHeight="1">
      <c r="A68" s="19">
        <v>9</v>
      </c>
      <c r="B68" s="6" t="s">
        <v>426</v>
      </c>
      <c r="C68" s="7">
        <v>200000</v>
      </c>
      <c r="D68" s="35">
        <v>1</v>
      </c>
      <c r="E68" s="12">
        <v>0</v>
      </c>
      <c r="F68" s="12">
        <v>0</v>
      </c>
      <c r="G68" s="7">
        <f t="shared" si="1"/>
        <v>200000</v>
      </c>
      <c r="H68" s="35">
        <v>1</v>
      </c>
      <c r="I68" s="17"/>
    </row>
    <row r="69" spans="1:9" ht="15" customHeight="1">
      <c r="A69" s="20">
        <v>10</v>
      </c>
      <c r="B69" s="6" t="s">
        <v>407</v>
      </c>
      <c r="C69" s="7">
        <v>3000000</v>
      </c>
      <c r="D69" s="35">
        <v>1</v>
      </c>
      <c r="E69" s="12">
        <v>0</v>
      </c>
      <c r="F69" s="12">
        <v>0</v>
      </c>
      <c r="G69" s="7">
        <f t="shared" si="1"/>
        <v>3000000</v>
      </c>
      <c r="H69" s="35">
        <v>1</v>
      </c>
      <c r="I69" s="17"/>
    </row>
    <row r="70" spans="1:9" ht="15" customHeight="1">
      <c r="A70" s="19">
        <v>11</v>
      </c>
      <c r="B70" s="58" t="s">
        <v>408</v>
      </c>
      <c r="C70" s="7">
        <v>2500000</v>
      </c>
      <c r="D70" s="35">
        <v>1</v>
      </c>
      <c r="E70" s="12">
        <v>0</v>
      </c>
      <c r="F70" s="12">
        <v>0</v>
      </c>
      <c r="G70" s="7">
        <f t="shared" si="1"/>
        <v>2500000</v>
      </c>
      <c r="H70" s="35">
        <v>1</v>
      </c>
      <c r="I70" s="17"/>
    </row>
    <row r="71" spans="1:9" ht="15" customHeight="1">
      <c r="A71" s="20">
        <v>12</v>
      </c>
      <c r="B71" s="58" t="s">
        <v>411</v>
      </c>
      <c r="C71" s="7">
        <v>175000</v>
      </c>
      <c r="D71" s="35">
        <v>5</v>
      </c>
      <c r="E71" s="12">
        <v>0</v>
      </c>
      <c r="F71" s="12">
        <v>0</v>
      </c>
      <c r="G71" s="7">
        <f t="shared" si="1"/>
        <v>175000</v>
      </c>
      <c r="H71" s="35">
        <v>5</v>
      </c>
      <c r="I71" s="17"/>
    </row>
    <row r="72" spans="1:9" ht="15" customHeight="1">
      <c r="A72" s="19">
        <v>13</v>
      </c>
      <c r="B72" s="58" t="s">
        <v>412</v>
      </c>
      <c r="C72" s="7">
        <v>70000</v>
      </c>
      <c r="D72" s="35">
        <v>2</v>
      </c>
      <c r="E72" s="12">
        <v>0</v>
      </c>
      <c r="F72" s="12">
        <v>0</v>
      </c>
      <c r="G72" s="7">
        <v>70000</v>
      </c>
      <c r="H72" s="35">
        <v>2</v>
      </c>
      <c r="I72" s="17"/>
    </row>
    <row r="73" spans="1:9" ht="15" customHeight="1">
      <c r="A73" s="20">
        <v>14</v>
      </c>
      <c r="B73" s="58" t="s">
        <v>409</v>
      </c>
      <c r="C73" s="7">
        <v>100000</v>
      </c>
      <c r="D73" s="35">
        <v>1</v>
      </c>
      <c r="E73" s="12">
        <v>0</v>
      </c>
      <c r="F73" s="12">
        <v>0</v>
      </c>
      <c r="G73" s="7">
        <f>C73</f>
        <v>100000</v>
      </c>
      <c r="H73" s="35">
        <v>1</v>
      </c>
      <c r="I73" s="17"/>
    </row>
    <row r="74" spans="1:9" ht="15" customHeight="1">
      <c r="A74" s="19">
        <v>15</v>
      </c>
      <c r="B74" s="58" t="s">
        <v>413</v>
      </c>
      <c r="C74" s="7">
        <v>35000</v>
      </c>
      <c r="D74" s="35">
        <v>1</v>
      </c>
      <c r="E74" s="12">
        <v>0</v>
      </c>
      <c r="F74" s="12">
        <v>0</v>
      </c>
      <c r="G74" s="7">
        <f>C74</f>
        <v>35000</v>
      </c>
      <c r="H74" s="35">
        <v>1</v>
      </c>
      <c r="I74" s="17"/>
    </row>
    <row r="75" spans="1:9" ht="15" customHeight="1">
      <c r="A75" s="20">
        <v>16</v>
      </c>
      <c r="B75" s="58" t="s">
        <v>410</v>
      </c>
      <c r="C75" s="7">
        <v>0</v>
      </c>
      <c r="D75" s="7">
        <v>0</v>
      </c>
      <c r="E75" s="12">
        <v>1455000</v>
      </c>
      <c r="F75" s="12">
        <v>0</v>
      </c>
      <c r="G75" s="7">
        <f>E75</f>
        <v>1455000</v>
      </c>
      <c r="H75" s="35" t="s">
        <v>404</v>
      </c>
      <c r="I75" s="17"/>
    </row>
    <row r="76" spans="1:9" ht="15" customHeight="1">
      <c r="A76" s="19">
        <v>17</v>
      </c>
      <c r="B76" s="58" t="s">
        <v>414</v>
      </c>
      <c r="C76" s="7">
        <v>175000</v>
      </c>
      <c r="D76" s="35">
        <v>5</v>
      </c>
      <c r="E76" s="12">
        <v>0</v>
      </c>
      <c r="F76" s="12">
        <v>0</v>
      </c>
      <c r="G76" s="7">
        <f t="shared" ref="G76:G88" si="2">C76</f>
        <v>175000</v>
      </c>
      <c r="H76" s="35">
        <v>5</v>
      </c>
      <c r="I76" s="17"/>
    </row>
    <row r="77" spans="1:9" ht="15" customHeight="1">
      <c r="A77" s="20">
        <v>18</v>
      </c>
      <c r="B77" s="6" t="s">
        <v>415</v>
      </c>
      <c r="C77" s="7">
        <v>200000</v>
      </c>
      <c r="D77" s="35">
        <v>1</v>
      </c>
      <c r="E77" s="12">
        <v>0</v>
      </c>
      <c r="F77" s="12">
        <v>0</v>
      </c>
      <c r="G77" s="7">
        <f t="shared" si="2"/>
        <v>200000</v>
      </c>
      <c r="H77" s="35">
        <v>1</v>
      </c>
      <c r="I77" s="17"/>
    </row>
    <row r="78" spans="1:9" ht="15" customHeight="1">
      <c r="A78" s="19">
        <v>19</v>
      </c>
      <c r="B78" s="6" t="s">
        <v>416</v>
      </c>
      <c r="C78" s="7">
        <v>200000</v>
      </c>
      <c r="D78" s="35">
        <v>1</v>
      </c>
      <c r="E78" s="12">
        <v>0</v>
      </c>
      <c r="F78" s="12">
        <v>0</v>
      </c>
      <c r="G78" s="7">
        <f t="shared" si="2"/>
        <v>200000</v>
      </c>
      <c r="H78" s="35">
        <v>1</v>
      </c>
      <c r="I78" s="17"/>
    </row>
    <row r="79" spans="1:9" ht="15" customHeight="1">
      <c r="A79" s="20">
        <v>20</v>
      </c>
      <c r="B79" s="6" t="s">
        <v>417</v>
      </c>
      <c r="C79" s="7">
        <v>200000</v>
      </c>
      <c r="D79" s="35">
        <v>1</v>
      </c>
      <c r="E79" s="12">
        <v>0</v>
      </c>
      <c r="F79" s="12">
        <v>0</v>
      </c>
      <c r="G79" s="7">
        <f t="shared" si="2"/>
        <v>200000</v>
      </c>
      <c r="H79" s="35">
        <v>1</v>
      </c>
      <c r="I79" s="17"/>
    </row>
    <row r="80" spans="1:9" ht="15" customHeight="1">
      <c r="A80" s="19">
        <v>21</v>
      </c>
      <c r="B80" s="6" t="s">
        <v>418</v>
      </c>
      <c r="C80" s="7">
        <v>500000</v>
      </c>
      <c r="D80" s="35">
        <v>1</v>
      </c>
      <c r="E80" s="12">
        <v>0</v>
      </c>
      <c r="F80" s="12">
        <v>0</v>
      </c>
      <c r="G80" s="7">
        <f t="shared" si="2"/>
        <v>500000</v>
      </c>
      <c r="H80" s="35">
        <v>1</v>
      </c>
      <c r="I80" s="17"/>
    </row>
    <row r="81" spans="1:11" ht="15" customHeight="1">
      <c r="A81" s="20">
        <v>22</v>
      </c>
      <c r="B81" s="6" t="s">
        <v>419</v>
      </c>
      <c r="C81" s="7">
        <v>210000</v>
      </c>
      <c r="D81" s="35">
        <v>1</v>
      </c>
      <c r="E81" s="12">
        <v>0</v>
      </c>
      <c r="F81" s="12">
        <v>0</v>
      </c>
      <c r="G81" s="7">
        <f t="shared" si="2"/>
        <v>210000</v>
      </c>
      <c r="H81" s="35">
        <v>1</v>
      </c>
      <c r="I81" s="17"/>
    </row>
    <row r="82" spans="1:11" ht="15" customHeight="1">
      <c r="A82" s="19">
        <v>23</v>
      </c>
      <c r="B82" s="6" t="s">
        <v>420</v>
      </c>
      <c r="C82" s="7">
        <v>200000</v>
      </c>
      <c r="D82" s="35">
        <v>1</v>
      </c>
      <c r="E82" s="12">
        <v>0</v>
      </c>
      <c r="F82" s="12">
        <v>0</v>
      </c>
      <c r="G82" s="7">
        <f t="shared" si="2"/>
        <v>200000</v>
      </c>
      <c r="H82" s="35">
        <v>1</v>
      </c>
      <c r="I82" s="17"/>
    </row>
    <row r="83" spans="1:11" ht="15" customHeight="1">
      <c r="A83" s="20">
        <v>24</v>
      </c>
      <c r="B83" s="6" t="s">
        <v>422</v>
      </c>
      <c r="C83" s="7">
        <v>3000000</v>
      </c>
      <c r="D83" s="35">
        <v>1</v>
      </c>
      <c r="E83" s="12">
        <v>0</v>
      </c>
      <c r="F83" s="12">
        <v>0</v>
      </c>
      <c r="G83" s="7">
        <f t="shared" si="2"/>
        <v>3000000</v>
      </c>
      <c r="H83" s="35">
        <v>1</v>
      </c>
      <c r="I83" s="17"/>
    </row>
    <row r="84" spans="1:11" ht="15" customHeight="1">
      <c r="A84" s="19">
        <v>25</v>
      </c>
      <c r="B84" s="6" t="s">
        <v>421</v>
      </c>
      <c r="C84" s="7">
        <v>1650000</v>
      </c>
      <c r="D84" s="35">
        <v>1</v>
      </c>
      <c r="E84" s="12">
        <v>0</v>
      </c>
      <c r="F84" s="12">
        <v>0</v>
      </c>
      <c r="G84" s="7">
        <f t="shared" si="2"/>
        <v>1650000</v>
      </c>
      <c r="H84" s="35">
        <v>1</v>
      </c>
      <c r="I84" s="17"/>
    </row>
    <row r="85" spans="1:11" ht="15" customHeight="1">
      <c r="A85" s="20">
        <v>26</v>
      </c>
      <c r="B85" s="6" t="s">
        <v>423</v>
      </c>
      <c r="C85" s="7">
        <v>1000000</v>
      </c>
      <c r="D85" s="35">
        <v>1</v>
      </c>
      <c r="E85" s="12">
        <v>0</v>
      </c>
      <c r="F85" s="12">
        <v>0</v>
      </c>
      <c r="G85" s="7">
        <f t="shared" si="2"/>
        <v>1000000</v>
      </c>
      <c r="H85" s="35">
        <v>1</v>
      </c>
      <c r="I85" s="17"/>
    </row>
    <row r="86" spans="1:11" ht="15" customHeight="1">
      <c r="A86" s="19">
        <v>27</v>
      </c>
      <c r="B86" s="6" t="s">
        <v>124</v>
      </c>
      <c r="C86" s="7">
        <v>300000</v>
      </c>
      <c r="D86" s="35">
        <v>1</v>
      </c>
      <c r="E86" s="12">
        <v>0</v>
      </c>
      <c r="F86" s="12">
        <v>0</v>
      </c>
      <c r="G86" s="7">
        <f t="shared" si="2"/>
        <v>300000</v>
      </c>
      <c r="H86" s="35">
        <v>1</v>
      </c>
      <c r="I86" s="17"/>
    </row>
    <row r="87" spans="1:11" ht="15" customHeight="1">
      <c r="A87" s="20">
        <v>28</v>
      </c>
      <c r="B87" s="6" t="s">
        <v>204</v>
      </c>
      <c r="C87" s="7">
        <v>2500000</v>
      </c>
      <c r="D87" s="35">
        <v>1</v>
      </c>
      <c r="E87" s="12">
        <v>0</v>
      </c>
      <c r="F87" s="12">
        <v>0</v>
      </c>
      <c r="G87" s="7">
        <f t="shared" si="2"/>
        <v>2500000</v>
      </c>
      <c r="H87" s="35">
        <v>1</v>
      </c>
      <c r="I87" s="17"/>
    </row>
    <row r="88" spans="1:11" ht="15" customHeight="1">
      <c r="A88" s="19">
        <v>29</v>
      </c>
      <c r="B88" s="6" t="s">
        <v>424</v>
      </c>
      <c r="C88" s="7">
        <v>3700000</v>
      </c>
      <c r="D88" s="35">
        <v>1</v>
      </c>
      <c r="E88" s="12">
        <v>0</v>
      </c>
      <c r="F88" s="12">
        <v>0</v>
      </c>
      <c r="G88" s="7">
        <f t="shared" si="2"/>
        <v>3700000</v>
      </c>
      <c r="H88" s="35">
        <v>1</v>
      </c>
      <c r="I88" s="17"/>
    </row>
    <row r="89" spans="1:11">
      <c r="A89" s="20">
        <v>30</v>
      </c>
      <c r="B89" s="6" t="s">
        <v>425</v>
      </c>
      <c r="C89" s="7">
        <v>17450000</v>
      </c>
      <c r="D89" s="35">
        <v>1</v>
      </c>
      <c r="E89" s="12">
        <v>2310000</v>
      </c>
      <c r="F89" s="12">
        <v>0</v>
      </c>
      <c r="G89" s="7">
        <f>C89+E89</f>
        <v>19760000</v>
      </c>
      <c r="H89" s="35">
        <v>1</v>
      </c>
      <c r="I89" s="54"/>
      <c r="K89" s="41"/>
    </row>
    <row r="90" spans="1:11">
      <c r="A90" s="353" t="s">
        <v>11</v>
      </c>
      <c r="B90" s="354"/>
      <c r="C90" s="33">
        <f>SUM(C60:C89)</f>
        <v>42865000</v>
      </c>
      <c r="D90" s="33">
        <f>SUM(D60:D89)</f>
        <v>38</v>
      </c>
      <c r="E90" s="33">
        <f>SUM(E60:E89)</f>
        <v>3765000</v>
      </c>
      <c r="F90" s="12">
        <v>0</v>
      </c>
      <c r="G90" s="33">
        <f>SUM(G60:G89)</f>
        <v>46630000</v>
      </c>
      <c r="H90" s="33">
        <f>SUM(H60:H89)</f>
        <v>38</v>
      </c>
      <c r="I90" s="6"/>
    </row>
    <row r="91" spans="1:11" ht="27.95" customHeight="1">
      <c r="A91" s="25" t="s">
        <v>79</v>
      </c>
      <c r="B91" s="324" t="s">
        <v>77</v>
      </c>
      <c r="C91" s="325"/>
      <c r="D91" s="325"/>
      <c r="E91" s="325"/>
      <c r="F91" s="325"/>
      <c r="G91" s="325"/>
      <c r="H91" s="325"/>
      <c r="I91" s="326"/>
    </row>
    <row r="92" spans="1:11" ht="27.95" customHeight="1">
      <c r="A92" s="29" t="s">
        <v>61</v>
      </c>
      <c r="B92" s="60" t="s">
        <v>76</v>
      </c>
      <c r="C92" s="60"/>
      <c r="D92" s="60"/>
      <c r="E92" s="60"/>
      <c r="F92" s="60"/>
      <c r="G92" s="60"/>
      <c r="H92" s="60"/>
      <c r="I92" s="61"/>
    </row>
    <row r="93" spans="1:11" ht="35.1" customHeight="1" thickBot="1">
      <c r="A93" s="173" t="s">
        <v>0</v>
      </c>
      <c r="B93" s="174" t="s">
        <v>62</v>
      </c>
      <c r="C93" s="404" t="s">
        <v>64</v>
      </c>
      <c r="D93" s="406"/>
      <c r="E93" s="405"/>
      <c r="F93" s="404" t="s">
        <v>65</v>
      </c>
      <c r="G93" s="406"/>
      <c r="H93" s="404" t="s">
        <v>66</v>
      </c>
      <c r="I93" s="405"/>
    </row>
    <row r="94" spans="1:11" ht="18.95" customHeight="1">
      <c r="A94" s="65" t="s">
        <v>133</v>
      </c>
      <c r="B94" s="165" t="s">
        <v>428</v>
      </c>
      <c r="C94" s="435" t="s">
        <v>105</v>
      </c>
      <c r="D94" s="436"/>
      <c r="E94" s="437"/>
      <c r="F94" s="381" t="s">
        <v>72</v>
      </c>
      <c r="G94" s="382"/>
      <c r="H94" s="438">
        <v>21000000</v>
      </c>
      <c r="I94" s="439"/>
    </row>
    <row r="95" spans="1:11" ht="18.95" customHeight="1">
      <c r="A95" s="178" t="s">
        <v>134</v>
      </c>
      <c r="B95" s="165" t="s">
        <v>428</v>
      </c>
      <c r="C95" s="402" t="s">
        <v>13</v>
      </c>
      <c r="D95" s="402"/>
      <c r="E95" s="402"/>
      <c r="F95" s="442" t="s">
        <v>72</v>
      </c>
      <c r="G95" s="443"/>
      <c r="H95" s="444">
        <v>1000000</v>
      </c>
      <c r="I95" s="445"/>
    </row>
    <row r="96" spans="1:11" ht="18.95" customHeight="1">
      <c r="A96" s="178" t="s">
        <v>135</v>
      </c>
      <c r="B96" s="165" t="s">
        <v>428</v>
      </c>
      <c r="C96" s="402" t="s">
        <v>13</v>
      </c>
      <c r="D96" s="402"/>
      <c r="E96" s="402"/>
      <c r="F96" s="446" t="s">
        <v>72</v>
      </c>
      <c r="G96" s="446"/>
      <c r="H96" s="444">
        <v>1000000</v>
      </c>
      <c r="I96" s="445"/>
    </row>
    <row r="97" spans="1:11" ht="18.95" customHeight="1">
      <c r="A97" s="178" t="s">
        <v>136</v>
      </c>
      <c r="B97" s="165" t="s">
        <v>428</v>
      </c>
      <c r="C97" s="402" t="s">
        <v>13</v>
      </c>
      <c r="D97" s="402"/>
      <c r="E97" s="402"/>
      <c r="F97" s="446" t="s">
        <v>72</v>
      </c>
      <c r="G97" s="446"/>
      <c r="H97" s="444">
        <v>558800</v>
      </c>
      <c r="I97" s="445"/>
    </row>
    <row r="98" spans="1:11" ht="18.95" customHeight="1">
      <c r="A98" s="178" t="s">
        <v>137</v>
      </c>
      <c r="B98" s="165" t="s">
        <v>428</v>
      </c>
      <c r="C98" s="402" t="s">
        <v>13</v>
      </c>
      <c r="D98" s="402"/>
      <c r="E98" s="402"/>
      <c r="F98" s="446" t="s">
        <v>72</v>
      </c>
      <c r="G98" s="446"/>
      <c r="H98" s="447">
        <v>1500000</v>
      </c>
      <c r="I98" s="448"/>
    </row>
    <row r="99" spans="1:11" ht="18.95" customHeight="1">
      <c r="A99" s="178" t="s">
        <v>138</v>
      </c>
      <c r="B99" s="165" t="s">
        <v>428</v>
      </c>
      <c r="C99" s="402" t="s">
        <v>13</v>
      </c>
      <c r="D99" s="402"/>
      <c r="E99" s="402"/>
      <c r="F99" s="446" t="s">
        <v>72</v>
      </c>
      <c r="G99" s="446"/>
      <c r="H99" s="444">
        <v>1000000</v>
      </c>
      <c r="I99" s="445"/>
    </row>
    <row r="100" spans="1:11" ht="18.95" customHeight="1">
      <c r="A100" s="178" t="s">
        <v>139</v>
      </c>
      <c r="B100" s="165" t="s">
        <v>144</v>
      </c>
      <c r="C100" s="399" t="s">
        <v>81</v>
      </c>
      <c r="D100" s="400"/>
      <c r="E100" s="401"/>
      <c r="F100" s="397" t="s">
        <v>88</v>
      </c>
      <c r="G100" s="398"/>
      <c r="H100" s="456">
        <f>F133/5</f>
        <v>5576000</v>
      </c>
      <c r="I100" s="378"/>
    </row>
    <row r="101" spans="1:11" ht="18.95" customHeight="1">
      <c r="A101" s="203"/>
      <c r="B101" s="197" t="s">
        <v>10</v>
      </c>
      <c r="C101" s="353" t="s">
        <v>435</v>
      </c>
      <c r="D101" s="396"/>
      <c r="E101" s="354"/>
      <c r="F101" s="172"/>
      <c r="G101" s="172"/>
      <c r="H101" s="387">
        <f>SUM(H94:H100)</f>
        <v>31634800</v>
      </c>
      <c r="I101" s="387"/>
      <c r="J101" s="171"/>
      <c r="K101" s="171"/>
    </row>
    <row r="102" spans="1:11" ht="30" customHeight="1">
      <c r="A102" s="29" t="s">
        <v>74</v>
      </c>
      <c r="B102" s="199" t="s">
        <v>75</v>
      </c>
      <c r="C102" s="169"/>
      <c r="D102" s="169"/>
      <c r="E102" s="169"/>
      <c r="F102" s="169"/>
      <c r="G102" s="169"/>
      <c r="H102" s="169"/>
      <c r="I102" s="166"/>
    </row>
    <row r="103" spans="1:11" ht="27.95" customHeight="1" thickBot="1">
      <c r="A103" s="173" t="s">
        <v>0</v>
      </c>
      <c r="B103" s="174" t="s">
        <v>62</v>
      </c>
      <c r="C103" s="200" t="s">
        <v>63</v>
      </c>
      <c r="D103" s="316" t="s">
        <v>64</v>
      </c>
      <c r="E103" s="316"/>
      <c r="F103" s="316" t="s">
        <v>65</v>
      </c>
      <c r="G103" s="316"/>
      <c r="H103" s="316" t="s">
        <v>66</v>
      </c>
      <c r="I103" s="316"/>
    </row>
    <row r="104" spans="1:11" ht="20.100000000000001" customHeight="1">
      <c r="A104" s="177">
        <v>1</v>
      </c>
      <c r="B104" s="165" t="s">
        <v>427</v>
      </c>
      <c r="C104" s="11" t="s">
        <v>67</v>
      </c>
      <c r="D104" s="425" t="s">
        <v>283</v>
      </c>
      <c r="E104" s="426"/>
      <c r="F104" s="431" t="s">
        <v>150</v>
      </c>
      <c r="G104" s="432"/>
      <c r="H104" s="440">
        <v>900000</v>
      </c>
      <c r="I104" s="441"/>
    </row>
    <row r="105" spans="1:11" ht="20.100000000000001" customHeight="1">
      <c r="A105" s="55">
        <v>2</v>
      </c>
      <c r="B105" s="165" t="s">
        <v>427</v>
      </c>
      <c r="C105" s="11" t="s">
        <v>71</v>
      </c>
      <c r="D105" s="399" t="s">
        <v>95</v>
      </c>
      <c r="E105" s="401"/>
      <c r="F105" s="431" t="s">
        <v>72</v>
      </c>
      <c r="G105" s="432"/>
      <c r="H105" s="433">
        <v>8000000</v>
      </c>
      <c r="I105" s="434"/>
    </row>
    <row r="106" spans="1:11" ht="20.100000000000001" customHeight="1">
      <c r="A106" s="55">
        <v>3</v>
      </c>
      <c r="B106" s="165" t="s">
        <v>427</v>
      </c>
      <c r="C106" s="11" t="s">
        <v>67</v>
      </c>
      <c r="D106" s="399" t="s">
        <v>13</v>
      </c>
      <c r="E106" s="401"/>
      <c r="F106" s="431" t="s">
        <v>168</v>
      </c>
      <c r="G106" s="432"/>
      <c r="H106" s="433">
        <v>1000000</v>
      </c>
      <c r="I106" s="434"/>
    </row>
    <row r="107" spans="1:11" ht="20.100000000000001" customHeight="1">
      <c r="A107" s="55">
        <v>4</v>
      </c>
      <c r="B107" s="165" t="s">
        <v>427</v>
      </c>
      <c r="C107" s="11" t="s">
        <v>71</v>
      </c>
      <c r="D107" s="399" t="s">
        <v>431</v>
      </c>
      <c r="E107" s="401"/>
      <c r="F107" s="431" t="s">
        <v>72</v>
      </c>
      <c r="G107" s="432"/>
      <c r="H107" s="433">
        <v>38400000</v>
      </c>
      <c r="I107" s="434"/>
    </row>
    <row r="108" spans="1:11" ht="20.100000000000001" customHeight="1">
      <c r="A108" s="55">
        <v>5</v>
      </c>
      <c r="B108" s="165" t="s">
        <v>428</v>
      </c>
      <c r="C108" s="11" t="s">
        <v>67</v>
      </c>
      <c r="D108" s="399" t="s">
        <v>13</v>
      </c>
      <c r="E108" s="401"/>
      <c r="F108" s="431" t="s">
        <v>150</v>
      </c>
      <c r="G108" s="432"/>
      <c r="H108" s="433">
        <v>409000</v>
      </c>
      <c r="I108" s="434"/>
      <c r="J108" s="46"/>
    </row>
    <row r="109" spans="1:11" ht="20.100000000000001" customHeight="1">
      <c r="A109" s="55">
        <v>6</v>
      </c>
      <c r="B109" s="165" t="s">
        <v>428</v>
      </c>
      <c r="C109" s="11" t="s">
        <v>67</v>
      </c>
      <c r="D109" s="399" t="s">
        <v>13</v>
      </c>
      <c r="E109" s="401"/>
      <c r="F109" s="431" t="s">
        <v>212</v>
      </c>
      <c r="G109" s="432"/>
      <c r="H109" s="433">
        <v>2000000</v>
      </c>
      <c r="I109" s="434"/>
      <c r="J109" s="46"/>
    </row>
    <row r="110" spans="1:11" ht="20.100000000000001" customHeight="1">
      <c r="A110" s="55">
        <v>7</v>
      </c>
      <c r="B110" s="165" t="s">
        <v>428</v>
      </c>
      <c r="C110" s="11" t="s">
        <v>67</v>
      </c>
      <c r="D110" s="399" t="s">
        <v>13</v>
      </c>
      <c r="E110" s="401"/>
      <c r="F110" s="431" t="s">
        <v>168</v>
      </c>
      <c r="G110" s="432"/>
      <c r="H110" s="433">
        <v>2000000</v>
      </c>
      <c r="I110" s="434"/>
    </row>
    <row r="111" spans="1:11" ht="20.100000000000001" customHeight="1">
      <c r="A111" s="55">
        <v>8</v>
      </c>
      <c r="B111" s="165" t="s">
        <v>428</v>
      </c>
      <c r="C111" s="11" t="s">
        <v>67</v>
      </c>
      <c r="D111" s="399" t="s">
        <v>13</v>
      </c>
      <c r="E111" s="401"/>
      <c r="F111" s="431" t="s">
        <v>168</v>
      </c>
      <c r="G111" s="432"/>
      <c r="H111" s="433">
        <v>1000000</v>
      </c>
      <c r="I111" s="434"/>
    </row>
    <row r="112" spans="1:11" ht="20.100000000000001" customHeight="1">
      <c r="A112" s="55">
        <v>9</v>
      </c>
      <c r="B112" s="165" t="s">
        <v>428</v>
      </c>
      <c r="C112" s="11" t="s">
        <v>67</v>
      </c>
      <c r="D112" s="399" t="s">
        <v>13</v>
      </c>
      <c r="E112" s="401"/>
      <c r="F112" s="431" t="s">
        <v>212</v>
      </c>
      <c r="G112" s="432"/>
      <c r="H112" s="433">
        <v>1000000</v>
      </c>
      <c r="I112" s="434"/>
    </row>
    <row r="113" spans="1:9" ht="20.100000000000001" customHeight="1">
      <c r="A113" s="20">
        <v>10</v>
      </c>
      <c r="B113" s="165" t="s">
        <v>428</v>
      </c>
      <c r="C113" s="11" t="s">
        <v>67</v>
      </c>
      <c r="D113" s="399" t="s">
        <v>13</v>
      </c>
      <c r="E113" s="401"/>
      <c r="F113" s="431" t="s">
        <v>168</v>
      </c>
      <c r="G113" s="432"/>
      <c r="H113" s="433">
        <v>1000000</v>
      </c>
      <c r="I113" s="434"/>
    </row>
    <row r="114" spans="1:9" ht="20.100000000000001" customHeight="1">
      <c r="A114" s="19">
        <v>11</v>
      </c>
      <c r="B114" s="165" t="s">
        <v>428</v>
      </c>
      <c r="C114" s="11" t="s">
        <v>67</v>
      </c>
      <c r="D114" s="399" t="s">
        <v>13</v>
      </c>
      <c r="E114" s="401"/>
      <c r="F114" s="431" t="s">
        <v>212</v>
      </c>
      <c r="G114" s="432"/>
      <c r="H114" s="433">
        <v>1000000</v>
      </c>
      <c r="I114" s="434"/>
    </row>
    <row r="115" spans="1:9" ht="20.100000000000001" customHeight="1">
      <c r="A115" s="20">
        <v>12</v>
      </c>
      <c r="B115" s="165" t="s">
        <v>428</v>
      </c>
      <c r="C115" s="11" t="s">
        <v>67</v>
      </c>
      <c r="D115" s="399" t="s">
        <v>13</v>
      </c>
      <c r="E115" s="401"/>
      <c r="F115" s="431" t="s">
        <v>168</v>
      </c>
      <c r="G115" s="432"/>
      <c r="H115" s="433">
        <v>1000000</v>
      </c>
      <c r="I115" s="434"/>
    </row>
    <row r="116" spans="1:9" ht="20.100000000000001" customHeight="1">
      <c r="A116" s="19">
        <v>13</v>
      </c>
      <c r="B116" s="165" t="s">
        <v>428</v>
      </c>
      <c r="C116" s="11" t="s">
        <v>67</v>
      </c>
      <c r="D116" s="399" t="s">
        <v>13</v>
      </c>
      <c r="E116" s="401"/>
      <c r="F116" s="431" t="s">
        <v>432</v>
      </c>
      <c r="G116" s="432"/>
      <c r="H116" s="433">
        <v>1000000</v>
      </c>
      <c r="I116" s="434"/>
    </row>
    <row r="117" spans="1:9" ht="20.100000000000001" customHeight="1">
      <c r="A117" s="20">
        <v>14</v>
      </c>
      <c r="B117" s="165" t="s">
        <v>428</v>
      </c>
      <c r="C117" s="11" t="s">
        <v>67</v>
      </c>
      <c r="D117" s="399" t="s">
        <v>13</v>
      </c>
      <c r="E117" s="401"/>
      <c r="F117" s="431" t="s">
        <v>432</v>
      </c>
      <c r="G117" s="432"/>
      <c r="H117" s="433">
        <v>1000000</v>
      </c>
      <c r="I117" s="434"/>
    </row>
    <row r="118" spans="1:9" ht="20.100000000000001" customHeight="1">
      <c r="A118" s="19">
        <v>15</v>
      </c>
      <c r="B118" s="165" t="s">
        <v>428</v>
      </c>
      <c r="C118" s="11" t="s">
        <v>67</v>
      </c>
      <c r="D118" s="399" t="s">
        <v>13</v>
      </c>
      <c r="E118" s="401"/>
      <c r="F118" s="431" t="s">
        <v>432</v>
      </c>
      <c r="G118" s="432"/>
      <c r="H118" s="433">
        <v>1000000</v>
      </c>
      <c r="I118" s="434"/>
    </row>
    <row r="119" spans="1:9" ht="20.100000000000001" customHeight="1">
      <c r="A119" s="20">
        <v>16</v>
      </c>
      <c r="B119" s="165" t="s">
        <v>428</v>
      </c>
      <c r="C119" s="11" t="s">
        <v>67</v>
      </c>
      <c r="D119" s="399" t="s">
        <v>13</v>
      </c>
      <c r="E119" s="401"/>
      <c r="F119" s="431" t="s">
        <v>212</v>
      </c>
      <c r="G119" s="432"/>
      <c r="H119" s="433">
        <v>2000000</v>
      </c>
      <c r="I119" s="434"/>
    </row>
    <row r="120" spans="1:9" ht="20.100000000000001" customHeight="1">
      <c r="A120" s="19">
        <v>17</v>
      </c>
      <c r="B120" s="165" t="s">
        <v>428</v>
      </c>
      <c r="C120" s="11" t="s">
        <v>71</v>
      </c>
      <c r="D120" s="399" t="s">
        <v>13</v>
      </c>
      <c r="E120" s="401"/>
      <c r="F120" s="431" t="s">
        <v>72</v>
      </c>
      <c r="G120" s="432"/>
      <c r="H120" s="433">
        <v>2500000</v>
      </c>
      <c r="I120" s="434"/>
    </row>
    <row r="121" spans="1:9" ht="20.100000000000001" customHeight="1">
      <c r="A121" s="20">
        <v>18</v>
      </c>
      <c r="B121" s="165" t="s">
        <v>428</v>
      </c>
      <c r="C121" s="11" t="s">
        <v>67</v>
      </c>
      <c r="D121" s="399" t="s">
        <v>13</v>
      </c>
      <c r="E121" s="401"/>
      <c r="F121" s="431" t="s">
        <v>432</v>
      </c>
      <c r="G121" s="432"/>
      <c r="H121" s="433">
        <v>1500000</v>
      </c>
      <c r="I121" s="434"/>
    </row>
    <row r="122" spans="1:9" ht="24" customHeight="1">
      <c r="A122" s="19">
        <v>19</v>
      </c>
      <c r="B122" s="165" t="s">
        <v>429</v>
      </c>
      <c r="C122" s="11" t="s">
        <v>71</v>
      </c>
      <c r="D122" s="399" t="s">
        <v>13</v>
      </c>
      <c r="E122" s="401"/>
      <c r="F122" s="431" t="s">
        <v>212</v>
      </c>
      <c r="G122" s="432"/>
      <c r="H122" s="433">
        <v>2500000</v>
      </c>
      <c r="I122" s="434"/>
    </row>
    <row r="123" spans="1:9" ht="24" customHeight="1">
      <c r="A123" s="20">
        <v>20</v>
      </c>
      <c r="B123" s="165" t="s">
        <v>429</v>
      </c>
      <c r="C123" s="11" t="s">
        <v>67</v>
      </c>
      <c r="D123" s="399" t="s">
        <v>13</v>
      </c>
      <c r="E123" s="401"/>
      <c r="F123" s="431" t="s">
        <v>212</v>
      </c>
      <c r="G123" s="432"/>
      <c r="H123" s="433">
        <v>2500000</v>
      </c>
      <c r="I123" s="434"/>
    </row>
    <row r="124" spans="1:9" ht="24" customHeight="1">
      <c r="A124" s="19">
        <v>21</v>
      </c>
      <c r="B124" s="165" t="s">
        <v>429</v>
      </c>
      <c r="C124" s="11" t="s">
        <v>67</v>
      </c>
      <c r="D124" s="399" t="s">
        <v>13</v>
      </c>
      <c r="E124" s="401"/>
      <c r="F124" s="431" t="s">
        <v>212</v>
      </c>
      <c r="G124" s="432"/>
      <c r="H124" s="433">
        <v>2500000</v>
      </c>
      <c r="I124" s="434"/>
    </row>
    <row r="125" spans="1:9" ht="24" customHeight="1">
      <c r="A125" s="20">
        <v>22</v>
      </c>
      <c r="B125" s="165" t="s">
        <v>429</v>
      </c>
      <c r="C125" s="11" t="s">
        <v>67</v>
      </c>
      <c r="D125" s="399" t="s">
        <v>13</v>
      </c>
      <c r="E125" s="401"/>
      <c r="F125" s="431" t="s">
        <v>212</v>
      </c>
      <c r="G125" s="432"/>
      <c r="H125" s="433">
        <v>2500000</v>
      </c>
      <c r="I125" s="434"/>
    </row>
    <row r="126" spans="1:9" ht="24" customHeight="1">
      <c r="A126" s="19">
        <v>23</v>
      </c>
      <c r="B126" s="165" t="s">
        <v>429</v>
      </c>
      <c r="C126" s="11" t="s">
        <v>67</v>
      </c>
      <c r="D126" s="399" t="s">
        <v>13</v>
      </c>
      <c r="E126" s="401"/>
      <c r="F126" s="431" t="s">
        <v>212</v>
      </c>
      <c r="G126" s="432"/>
      <c r="H126" s="433">
        <v>2500000</v>
      </c>
      <c r="I126" s="434"/>
    </row>
    <row r="127" spans="1:9" ht="20.100000000000001" customHeight="1">
      <c r="A127" s="20">
        <v>24</v>
      </c>
      <c r="B127" s="165" t="s">
        <v>429</v>
      </c>
      <c r="C127" s="11" t="s">
        <v>67</v>
      </c>
      <c r="D127" s="399" t="s">
        <v>13</v>
      </c>
      <c r="E127" s="401"/>
      <c r="F127" s="431" t="s">
        <v>432</v>
      </c>
      <c r="G127" s="432"/>
      <c r="H127" s="433">
        <v>1200000</v>
      </c>
      <c r="I127" s="434"/>
    </row>
    <row r="128" spans="1:9" ht="20.100000000000001" customHeight="1">
      <c r="A128" s="19">
        <v>25</v>
      </c>
      <c r="B128" s="165" t="s">
        <v>430</v>
      </c>
      <c r="C128" s="11" t="s">
        <v>67</v>
      </c>
      <c r="D128" s="399" t="s">
        <v>13</v>
      </c>
      <c r="E128" s="401"/>
      <c r="F128" s="457" t="s">
        <v>433</v>
      </c>
      <c r="G128" s="458"/>
      <c r="H128" s="433">
        <v>455000</v>
      </c>
      <c r="I128" s="434"/>
    </row>
    <row r="129" spans="1:13" ht="20.100000000000001" customHeight="1">
      <c r="A129" s="19">
        <v>26</v>
      </c>
      <c r="B129" s="165" t="s">
        <v>144</v>
      </c>
      <c r="C129" s="11" t="s">
        <v>73</v>
      </c>
      <c r="D129" s="399" t="s">
        <v>95</v>
      </c>
      <c r="E129" s="401"/>
      <c r="F129" s="449" t="s">
        <v>88</v>
      </c>
      <c r="G129" s="450"/>
      <c r="H129" s="451">
        <v>14040484</v>
      </c>
      <c r="I129" s="451"/>
      <c r="J129" s="171"/>
    </row>
    <row r="130" spans="1:13" ht="20.100000000000001" customHeight="1">
      <c r="A130" s="203"/>
      <c r="B130" s="452" t="s">
        <v>91</v>
      </c>
      <c r="C130" s="453"/>
      <c r="D130" s="399" t="s">
        <v>434</v>
      </c>
      <c r="E130" s="401"/>
      <c r="F130" s="399"/>
      <c r="G130" s="401"/>
      <c r="H130" s="454">
        <f>SUM(H104:H129)</f>
        <v>94904484</v>
      </c>
      <c r="I130" s="455"/>
      <c r="J130" s="171"/>
    </row>
    <row r="131" spans="1:13" ht="33" customHeight="1">
      <c r="A131" s="324" t="s">
        <v>90</v>
      </c>
      <c r="B131" s="325"/>
      <c r="C131" s="325"/>
      <c r="D131" s="325"/>
      <c r="E131" s="325"/>
      <c r="F131" s="325"/>
      <c r="G131" s="325"/>
      <c r="H131" s="325"/>
      <c r="I131" s="326"/>
    </row>
    <row r="132" spans="1:13" ht="30" customHeight="1">
      <c r="A132" s="204" t="s">
        <v>0</v>
      </c>
      <c r="B132" s="197" t="s">
        <v>89</v>
      </c>
      <c r="C132" s="52"/>
      <c r="D132" s="411" t="s">
        <v>3</v>
      </c>
      <c r="E132" s="411"/>
      <c r="F132" s="411" t="s">
        <v>5</v>
      </c>
      <c r="G132" s="411"/>
      <c r="H132" s="421" t="s">
        <v>10</v>
      </c>
      <c r="I132" s="421"/>
      <c r="K132" s="171"/>
      <c r="L132" s="171"/>
    </row>
    <row r="133" spans="1:13" ht="20.100000000000001" customHeight="1">
      <c r="A133" s="204">
        <v>1</v>
      </c>
      <c r="B133" s="198" t="s">
        <v>146</v>
      </c>
      <c r="C133" s="52"/>
      <c r="D133" s="394">
        <f>C90+C56+C47</f>
        <v>112323865</v>
      </c>
      <c r="E133" s="394"/>
      <c r="F133" s="394">
        <f>E90+E56+E47</f>
        <v>27880000</v>
      </c>
      <c r="G133" s="394"/>
      <c r="H133" s="394">
        <f>SUM(D133+F133)</f>
        <v>140203865</v>
      </c>
      <c r="I133" s="394"/>
      <c r="K133" s="171"/>
    </row>
    <row r="134" spans="1:13" ht="20.100000000000001" customHeight="1">
      <c r="A134" s="204">
        <v>2</v>
      </c>
      <c r="B134" s="198" t="s">
        <v>93</v>
      </c>
      <c r="C134" s="52"/>
      <c r="D134" s="394">
        <v>60230776</v>
      </c>
      <c r="E134" s="394"/>
      <c r="F134" s="394">
        <f>'APRIL 2020'!F123:G123</f>
        <v>4814490</v>
      </c>
      <c r="G134" s="394"/>
      <c r="H134" s="394">
        <f>SUM(F134+D134)</f>
        <v>65045266</v>
      </c>
      <c r="I134" s="394"/>
      <c r="J134" s="171"/>
      <c r="K134" s="171"/>
    </row>
    <row r="135" spans="1:13" ht="20.100000000000001" customHeight="1">
      <c r="A135" s="204">
        <v>3</v>
      </c>
      <c r="B135" s="198" t="s">
        <v>97</v>
      </c>
      <c r="C135" s="52"/>
      <c r="D135" s="393">
        <f>SUM(D133:D134)</f>
        <v>172554641</v>
      </c>
      <c r="E135" s="393"/>
      <c r="F135" s="393">
        <f>SUM(F133:F134)</f>
        <v>32694490</v>
      </c>
      <c r="G135" s="393"/>
      <c r="H135" s="393">
        <f>SUM(H133:H134)</f>
        <v>205249131</v>
      </c>
      <c r="I135" s="393"/>
      <c r="K135" s="171"/>
      <c r="L135" s="171"/>
    </row>
    <row r="136" spans="1:13" ht="20.100000000000001" customHeight="1">
      <c r="A136" s="204">
        <v>4</v>
      </c>
      <c r="B136" s="23" t="s">
        <v>145</v>
      </c>
      <c r="C136" s="52"/>
      <c r="D136" s="394">
        <f>H130</f>
        <v>94904484</v>
      </c>
      <c r="E136" s="394"/>
      <c r="F136" s="394">
        <f>H101</f>
        <v>31634800</v>
      </c>
      <c r="G136" s="394"/>
      <c r="H136" s="395">
        <f>D136+F136</f>
        <v>126539284</v>
      </c>
      <c r="I136" s="395"/>
      <c r="J136" s="171"/>
      <c r="K136" s="171"/>
    </row>
    <row r="137" spans="1:13" ht="20.100000000000001" customHeight="1">
      <c r="A137" s="204">
        <v>5</v>
      </c>
      <c r="B137" s="23" t="s">
        <v>147</v>
      </c>
      <c r="C137" s="52"/>
      <c r="D137" s="393">
        <f>D135-D136</f>
        <v>77650157</v>
      </c>
      <c r="E137" s="393"/>
      <c r="F137" s="393">
        <f>F135-F136</f>
        <v>1059690</v>
      </c>
      <c r="G137" s="393"/>
      <c r="H137" s="393">
        <f>H135-H136</f>
        <v>78709847</v>
      </c>
      <c r="I137" s="393"/>
      <c r="K137" s="171"/>
    </row>
    <row r="138" spans="1:13">
      <c r="B138" s="30"/>
      <c r="C138" s="30"/>
      <c r="D138" s="30"/>
      <c r="E138" s="30"/>
      <c r="F138" s="32"/>
      <c r="G138" s="30"/>
      <c r="H138" s="30"/>
      <c r="I138" s="30"/>
    </row>
    <row r="139" spans="1:13">
      <c r="B139" s="3"/>
      <c r="C139" s="3"/>
      <c r="D139" s="390" t="s">
        <v>403</v>
      </c>
      <c r="E139" s="390"/>
      <c r="F139" s="390"/>
      <c r="G139" s="390"/>
      <c r="H139" s="390"/>
      <c r="I139" s="390"/>
      <c r="L139" s="38"/>
      <c r="M139" s="171"/>
    </row>
    <row r="140" spans="1:13">
      <c r="B140" s="48" t="s">
        <v>85</v>
      </c>
      <c r="C140" s="202"/>
      <c r="G140" s="202"/>
      <c r="H140" s="202"/>
      <c r="I140" s="202"/>
      <c r="L140" s="38"/>
      <c r="M140" s="171"/>
    </row>
    <row r="141" spans="1:13">
      <c r="B141" s="202" t="s">
        <v>84</v>
      </c>
      <c r="F141" s="202"/>
      <c r="G141" s="202" t="s">
        <v>82</v>
      </c>
      <c r="H141" s="202"/>
      <c r="I141" s="49"/>
      <c r="L141" s="38"/>
      <c r="M141" s="171"/>
    </row>
    <row r="142" spans="1:13">
      <c r="I142" s="50"/>
      <c r="J142" s="40"/>
    </row>
    <row r="143" spans="1:13">
      <c r="C143" s="50"/>
      <c r="H143" s="50"/>
      <c r="J143" s="40"/>
      <c r="K143" s="171"/>
    </row>
    <row r="144" spans="1:13">
      <c r="B144" s="50"/>
      <c r="C144" s="51"/>
      <c r="F144" s="50"/>
      <c r="I144" s="51"/>
      <c r="J144" s="40"/>
    </row>
    <row r="145" spans="2:8">
      <c r="B145" s="51" t="s">
        <v>58</v>
      </c>
      <c r="F145" s="51"/>
      <c r="G145" s="51" t="s">
        <v>83</v>
      </c>
      <c r="H145" s="51"/>
    </row>
  </sheetData>
  <mergeCells count="160">
    <mergeCell ref="D139:I139"/>
    <mergeCell ref="D136:E136"/>
    <mergeCell ref="F136:G136"/>
    <mergeCell ref="H136:I136"/>
    <mergeCell ref="D137:E137"/>
    <mergeCell ref="F137:G137"/>
    <mergeCell ref="H137:I137"/>
    <mergeCell ref="D134:E134"/>
    <mergeCell ref="F134:G134"/>
    <mergeCell ref="H134:I134"/>
    <mergeCell ref="D135:E135"/>
    <mergeCell ref="F135:G135"/>
    <mergeCell ref="H135:I135"/>
    <mergeCell ref="D132:E132"/>
    <mergeCell ref="F132:G132"/>
    <mergeCell ref="H132:I132"/>
    <mergeCell ref="D133:E133"/>
    <mergeCell ref="F133:G133"/>
    <mergeCell ref="H133:I133"/>
    <mergeCell ref="C100:E100"/>
    <mergeCell ref="F100:G100"/>
    <mergeCell ref="H100:I100"/>
    <mergeCell ref="C101:E101"/>
    <mergeCell ref="H101:I101"/>
    <mergeCell ref="H115:I115"/>
    <mergeCell ref="D128:E128"/>
    <mergeCell ref="F128:G128"/>
    <mergeCell ref="H128:I128"/>
    <mergeCell ref="F116:G116"/>
    <mergeCell ref="F117:G117"/>
    <mergeCell ref="F118:G118"/>
    <mergeCell ref="F119:G119"/>
    <mergeCell ref="F120:G120"/>
    <mergeCell ref="D113:E113"/>
    <mergeCell ref="D116:E116"/>
    <mergeCell ref="D117:E117"/>
    <mergeCell ref="D118:E118"/>
    <mergeCell ref="C97:E97"/>
    <mergeCell ref="F97:G97"/>
    <mergeCell ref="H97:I97"/>
    <mergeCell ref="C98:E98"/>
    <mergeCell ref="F98:G98"/>
    <mergeCell ref="H98:I98"/>
    <mergeCell ref="F113:G113"/>
    <mergeCell ref="A131:I131"/>
    <mergeCell ref="C99:E99"/>
    <mergeCell ref="F99:G99"/>
    <mergeCell ref="H99:I99"/>
    <mergeCell ref="D129:E129"/>
    <mergeCell ref="F129:G129"/>
    <mergeCell ref="H129:I129"/>
    <mergeCell ref="B130:C130"/>
    <mergeCell ref="D130:E130"/>
    <mergeCell ref="F130:G130"/>
    <mergeCell ref="H130:I130"/>
    <mergeCell ref="D115:E115"/>
    <mergeCell ref="F115:G115"/>
    <mergeCell ref="F124:G124"/>
    <mergeCell ref="F125:G125"/>
    <mergeCell ref="F126:G126"/>
    <mergeCell ref="F127:G127"/>
    <mergeCell ref="A90:B90"/>
    <mergeCell ref="B91:I91"/>
    <mergeCell ref="D103:E103"/>
    <mergeCell ref="F103:G103"/>
    <mergeCell ref="H103:I103"/>
    <mergeCell ref="D104:E104"/>
    <mergeCell ref="H104:I104"/>
    <mergeCell ref="D110:E110"/>
    <mergeCell ref="F110:G110"/>
    <mergeCell ref="H110:I110"/>
    <mergeCell ref="D108:E108"/>
    <mergeCell ref="F108:G108"/>
    <mergeCell ref="H108:I108"/>
    <mergeCell ref="D109:E109"/>
    <mergeCell ref="F109:G109"/>
    <mergeCell ref="H109:I109"/>
    <mergeCell ref="F104:G104"/>
    <mergeCell ref="C95:E95"/>
    <mergeCell ref="F95:G95"/>
    <mergeCell ref="H95:I95"/>
    <mergeCell ref="C96:E96"/>
    <mergeCell ref="F96:G96"/>
    <mergeCell ref="H96:I96"/>
    <mergeCell ref="C93:E93"/>
    <mergeCell ref="A56:B56"/>
    <mergeCell ref="A57:I57"/>
    <mergeCell ref="A58:A59"/>
    <mergeCell ref="B58:B59"/>
    <mergeCell ref="C58:F58"/>
    <mergeCell ref="G58:G59"/>
    <mergeCell ref="H58:H59"/>
    <mergeCell ref="I58:I59"/>
    <mergeCell ref="I13:I14"/>
    <mergeCell ref="A47:B47"/>
    <mergeCell ref="A48:I48"/>
    <mergeCell ref="A49:A50"/>
    <mergeCell ref="B49:B50"/>
    <mergeCell ref="C49:F49"/>
    <mergeCell ref="G49:G50"/>
    <mergeCell ref="H49:H50"/>
    <mergeCell ref="I49:I50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F93:G93"/>
    <mergeCell ref="H93:I93"/>
    <mergeCell ref="C94:E94"/>
    <mergeCell ref="F94:G94"/>
    <mergeCell ref="H94:I94"/>
    <mergeCell ref="H113:I113"/>
    <mergeCell ref="D114:E114"/>
    <mergeCell ref="F114:G114"/>
    <mergeCell ref="H114:I114"/>
    <mergeCell ref="F111:G111"/>
    <mergeCell ref="D105:E105"/>
    <mergeCell ref="F105:G105"/>
    <mergeCell ref="H105:I105"/>
    <mergeCell ref="D107:E107"/>
    <mergeCell ref="F107:G107"/>
    <mergeCell ref="H107:I107"/>
    <mergeCell ref="D111:E111"/>
    <mergeCell ref="H111:I111"/>
    <mergeCell ref="D106:E106"/>
    <mergeCell ref="F106:G106"/>
    <mergeCell ref="H106:I106"/>
    <mergeCell ref="D112:E112"/>
    <mergeCell ref="F112:G112"/>
    <mergeCell ref="H112:I112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F121:G121"/>
    <mergeCell ref="F122:G122"/>
    <mergeCell ref="F123:G123"/>
    <mergeCell ref="H125:I125"/>
    <mergeCell ref="H126:I126"/>
    <mergeCell ref="H127:I127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</mergeCells>
  <pageMargins left="0.62992125984251968" right="0.19685039370078741" top="0.59055118110236227" bottom="0.59055118110236227" header="0.31496062992125984" footer="0.31496062992125984"/>
  <pageSetup paperSize="9" scale="8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7:XFD167"/>
  <sheetViews>
    <sheetView zoomScale="93" zoomScaleNormal="93"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0.7109375" style="170" customWidth="1"/>
    <col min="3" max="3" width="12.42578125" style="170" customWidth="1"/>
    <col min="4" max="4" width="5.5703125" style="170" customWidth="1"/>
    <col min="5" max="5" width="10.85546875" style="170" customWidth="1"/>
    <col min="6" max="6" width="5.5703125" style="170" customWidth="1"/>
    <col min="7" max="7" width="14.7109375" style="170" customWidth="1"/>
    <col min="8" max="8" width="6.5703125" style="170" customWidth="1"/>
    <col min="9" max="9" width="8.140625" style="170" customWidth="1"/>
    <col min="10" max="10" width="19.42578125" style="170" customWidth="1"/>
    <col min="11" max="11" width="16.5703125" style="170" customWidth="1"/>
    <col min="12" max="12" width="21.140625" style="170" customWidth="1"/>
    <col min="13" max="13" width="15" style="170" customWidth="1"/>
    <col min="14" max="14" width="12.7109375" style="170" customWidth="1"/>
    <col min="15" max="16384" width="9.140625" style="170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437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>
      <c r="A10" s="324" t="s">
        <v>494</v>
      </c>
      <c r="B10" s="325"/>
      <c r="C10" s="325"/>
      <c r="D10" s="325"/>
      <c r="E10" s="325"/>
      <c r="F10" s="325"/>
      <c r="G10" s="325"/>
      <c r="H10" s="325"/>
      <c r="I10" s="326"/>
    </row>
    <row r="11" spans="1:12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 ht="15" customHeight="1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43" t="s">
        <v>7</v>
      </c>
      <c r="L13" s="38"/>
    </row>
    <row r="14" spans="1:12" ht="20.25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337"/>
      <c r="I14" s="344"/>
      <c r="L14" s="38"/>
    </row>
    <row r="15" spans="1:12" ht="15.75" thickTop="1">
      <c r="A15" s="154">
        <v>1</v>
      </c>
      <c r="B15" s="21" t="s">
        <v>86</v>
      </c>
      <c r="C15" s="12">
        <v>155263</v>
      </c>
      <c r="D15" s="12">
        <v>1</v>
      </c>
      <c r="E15" s="12">
        <v>0</v>
      </c>
      <c r="F15" s="12">
        <v>0</v>
      </c>
      <c r="G15" s="12">
        <f>C15</f>
        <v>155263</v>
      </c>
      <c r="H15" s="12">
        <v>1</v>
      </c>
      <c r="I15" s="11"/>
      <c r="J15" s="41"/>
    </row>
    <row r="16" spans="1:12">
      <c r="A16" s="208">
        <v>2</v>
      </c>
      <c r="B16" s="22" t="s">
        <v>87</v>
      </c>
      <c r="C16" s="12">
        <f>G16</f>
        <v>134115</v>
      </c>
      <c r="D16" s="12">
        <v>1</v>
      </c>
      <c r="E16" s="12">
        <v>0</v>
      </c>
      <c r="F16" s="12">
        <v>0</v>
      </c>
      <c r="G16" s="12">
        <v>134115</v>
      </c>
      <c r="H16" s="12">
        <v>1</v>
      </c>
      <c r="I16" s="176"/>
      <c r="J16" s="41"/>
    </row>
    <row r="17" spans="1:13">
      <c r="A17" s="154">
        <v>3</v>
      </c>
      <c r="B17" s="22" t="s">
        <v>80</v>
      </c>
      <c r="C17" s="12">
        <v>5897182</v>
      </c>
      <c r="D17" s="12">
        <v>50</v>
      </c>
      <c r="E17" s="12">
        <v>1120000</v>
      </c>
      <c r="F17" s="12">
        <v>41</v>
      </c>
      <c r="G17" s="12">
        <f>C17+E17</f>
        <v>7017182</v>
      </c>
      <c r="H17" s="12">
        <f>D17+F17</f>
        <v>91</v>
      </c>
      <c r="I17" s="176"/>
      <c r="J17" s="41"/>
    </row>
    <row r="18" spans="1:13">
      <c r="A18" s="208">
        <v>4</v>
      </c>
      <c r="B18" s="22" t="s">
        <v>119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76"/>
      <c r="K18" s="41"/>
      <c r="M18" s="38"/>
    </row>
    <row r="19" spans="1:13">
      <c r="A19" s="154">
        <v>5</v>
      </c>
      <c r="B19" s="22" t="s">
        <v>120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76"/>
      <c r="L19" s="38"/>
    </row>
    <row r="20" spans="1:13" ht="25.5">
      <c r="A20" s="208">
        <v>6</v>
      </c>
      <c r="B20" s="22" t="s">
        <v>33</v>
      </c>
      <c r="C20" s="12">
        <v>1934160</v>
      </c>
      <c r="D20" s="12">
        <v>20</v>
      </c>
      <c r="E20" s="12">
        <v>0</v>
      </c>
      <c r="F20" s="12">
        <v>0</v>
      </c>
      <c r="G20" s="12">
        <f>C20</f>
        <v>1934160</v>
      </c>
      <c r="H20" s="12">
        <f>D20</f>
        <v>20</v>
      </c>
      <c r="I20" s="210"/>
    </row>
    <row r="21" spans="1:13" ht="25.5">
      <c r="A21" s="154">
        <v>7</v>
      </c>
      <c r="B21" s="22" t="s">
        <v>34</v>
      </c>
      <c r="C21" s="12">
        <f>G21-E21</f>
        <v>1284303</v>
      </c>
      <c r="D21" s="12">
        <v>12</v>
      </c>
      <c r="E21" s="12">
        <v>450000</v>
      </c>
      <c r="F21" s="12">
        <v>16</v>
      </c>
      <c r="G21" s="12">
        <v>1734303</v>
      </c>
      <c r="H21" s="12">
        <v>28</v>
      </c>
      <c r="I21" s="210"/>
      <c r="J21" s="41"/>
      <c r="K21" s="41"/>
    </row>
    <row r="22" spans="1:13" ht="38.25">
      <c r="A22" s="208">
        <v>8</v>
      </c>
      <c r="B22" s="212" t="s">
        <v>35</v>
      </c>
      <c r="C22" s="12">
        <v>2827873</v>
      </c>
      <c r="D22" s="12">
        <v>25</v>
      </c>
      <c r="E22" s="12">
        <v>150000</v>
      </c>
      <c r="F22" s="12">
        <v>5</v>
      </c>
      <c r="G22" s="12">
        <v>2977873</v>
      </c>
      <c r="H22" s="12">
        <f>D22+F22</f>
        <v>30</v>
      </c>
      <c r="I22" s="210"/>
      <c r="J22" s="41"/>
    </row>
    <row r="23" spans="1:13">
      <c r="A23" s="154">
        <v>9</v>
      </c>
      <c r="B23" s="22" t="s">
        <v>36</v>
      </c>
      <c r="C23" s="12">
        <v>1939119</v>
      </c>
      <c r="D23" s="12">
        <v>17</v>
      </c>
      <c r="E23" s="12">
        <v>70000</v>
      </c>
      <c r="F23" s="12">
        <v>3</v>
      </c>
      <c r="G23" s="12">
        <v>2009119</v>
      </c>
      <c r="H23" s="12">
        <v>20</v>
      </c>
      <c r="I23" s="210"/>
      <c r="M23" s="38"/>
    </row>
    <row r="24" spans="1:13">
      <c r="A24" s="208">
        <v>10</v>
      </c>
      <c r="B24" s="22" t="s">
        <v>37</v>
      </c>
      <c r="C24" s="12">
        <f>G24-E24</f>
        <v>1324454</v>
      </c>
      <c r="D24" s="12">
        <v>12</v>
      </c>
      <c r="E24" s="12">
        <v>140000</v>
      </c>
      <c r="F24" s="12">
        <v>6</v>
      </c>
      <c r="G24" s="12">
        <v>1464454</v>
      </c>
      <c r="H24" s="12">
        <f>D24+F24</f>
        <v>18</v>
      </c>
      <c r="I24" s="10"/>
    </row>
    <row r="25" spans="1:13">
      <c r="A25" s="154">
        <v>11</v>
      </c>
      <c r="B25" s="176" t="s">
        <v>38</v>
      </c>
      <c r="C25" s="12">
        <f>G25</f>
        <v>1811830</v>
      </c>
      <c r="D25" s="12">
        <v>14</v>
      </c>
      <c r="E25" s="12">
        <v>0</v>
      </c>
      <c r="F25" s="12">
        <v>13</v>
      </c>
      <c r="G25" s="12">
        <v>1811830</v>
      </c>
      <c r="H25" s="12">
        <f>D25+F25</f>
        <v>27</v>
      </c>
      <c r="I25" s="210"/>
      <c r="K25" s="41"/>
    </row>
    <row r="26" spans="1:13">
      <c r="A26" s="208">
        <v>12</v>
      </c>
      <c r="B26" s="176" t="s">
        <v>39</v>
      </c>
      <c r="C26" s="12">
        <v>1900065</v>
      </c>
      <c r="D26" s="12">
        <v>23</v>
      </c>
      <c r="E26" s="12">
        <v>0</v>
      </c>
      <c r="F26" s="12">
        <v>0</v>
      </c>
      <c r="G26" s="12">
        <f>C26</f>
        <v>1900065</v>
      </c>
      <c r="H26" s="12">
        <v>23</v>
      </c>
      <c r="I26" s="210"/>
      <c r="M26" s="38"/>
    </row>
    <row r="27" spans="1:13" ht="25.5">
      <c r="A27" s="154">
        <v>13</v>
      </c>
      <c r="B27" s="22" t="s">
        <v>40</v>
      </c>
      <c r="C27" s="12">
        <v>2859000</v>
      </c>
      <c r="D27" s="12">
        <v>31</v>
      </c>
      <c r="E27" s="12">
        <v>365000</v>
      </c>
      <c r="F27" s="12">
        <v>5</v>
      </c>
      <c r="G27" s="12">
        <v>3224000</v>
      </c>
      <c r="H27" s="12">
        <f>D27+F27</f>
        <v>36</v>
      </c>
      <c r="I27" s="210"/>
      <c r="K27" s="38"/>
    </row>
    <row r="28" spans="1:13">
      <c r="A28" s="208">
        <v>14</v>
      </c>
      <c r="B28" s="22" t="s">
        <v>41</v>
      </c>
      <c r="C28" s="12">
        <v>0</v>
      </c>
      <c r="D28" s="12">
        <v>0</v>
      </c>
      <c r="E28" s="12">
        <v>590000</v>
      </c>
      <c r="F28" s="12">
        <v>11</v>
      </c>
      <c r="G28" s="12">
        <f>E28</f>
        <v>590000</v>
      </c>
      <c r="H28" s="12">
        <v>11</v>
      </c>
      <c r="I28" s="13"/>
      <c r="K28" s="38"/>
    </row>
    <row r="29" spans="1:13" ht="25.5">
      <c r="A29" s="154">
        <v>15</v>
      </c>
      <c r="B29" s="22" t="s">
        <v>42</v>
      </c>
      <c r="C29" s="12">
        <v>1450535</v>
      </c>
      <c r="D29" s="12">
        <v>12</v>
      </c>
      <c r="E29" s="12">
        <v>240000</v>
      </c>
      <c r="F29" s="12">
        <v>10</v>
      </c>
      <c r="G29" s="12">
        <v>1690535</v>
      </c>
      <c r="H29" s="12">
        <f>D29+F29</f>
        <v>22</v>
      </c>
      <c r="I29" s="210"/>
      <c r="K29" s="38"/>
    </row>
    <row r="30" spans="1:13">
      <c r="A30" s="208">
        <v>16</v>
      </c>
      <c r="B30" s="22" t="s">
        <v>43</v>
      </c>
      <c r="C30" s="12">
        <f>G30-E30</f>
        <v>3713479</v>
      </c>
      <c r="D30" s="12">
        <v>27</v>
      </c>
      <c r="E30" s="12">
        <v>690000</v>
      </c>
      <c r="F30" s="12">
        <v>34</v>
      </c>
      <c r="G30" s="12">
        <v>4403479</v>
      </c>
      <c r="H30" s="12">
        <f>D30+F30</f>
        <v>61</v>
      </c>
      <c r="I30" s="210"/>
      <c r="K30" s="41"/>
    </row>
    <row r="31" spans="1:13">
      <c r="A31" s="154">
        <v>17</v>
      </c>
      <c r="B31" s="176" t="s">
        <v>57</v>
      </c>
      <c r="C31" s="12">
        <v>0</v>
      </c>
      <c r="D31" s="12">
        <v>0</v>
      </c>
      <c r="E31" s="12">
        <f>G31</f>
        <v>620000</v>
      </c>
      <c r="F31" s="12">
        <v>23</v>
      </c>
      <c r="G31" s="12">
        <v>620000</v>
      </c>
      <c r="H31" s="12">
        <v>23</v>
      </c>
      <c r="I31" s="210"/>
      <c r="K31" s="41"/>
    </row>
    <row r="32" spans="1:13">
      <c r="A32" s="208">
        <v>18</v>
      </c>
      <c r="B32" s="176" t="s">
        <v>44</v>
      </c>
      <c r="C32" s="12">
        <v>707000</v>
      </c>
      <c r="D32" s="12">
        <v>7</v>
      </c>
      <c r="E32" s="12">
        <v>80000</v>
      </c>
      <c r="F32" s="12">
        <v>4</v>
      </c>
      <c r="G32" s="12">
        <v>787000</v>
      </c>
      <c r="H32" s="12">
        <v>11</v>
      </c>
      <c r="I32" s="210"/>
    </row>
    <row r="33" spans="1:13">
      <c r="A33" s="154">
        <v>19</v>
      </c>
      <c r="B33" s="176" t="s">
        <v>32</v>
      </c>
      <c r="C33" s="12">
        <f>G33-E33</f>
        <v>2140000</v>
      </c>
      <c r="D33" s="12">
        <v>20</v>
      </c>
      <c r="E33" s="12">
        <v>1560000</v>
      </c>
      <c r="F33" s="12">
        <v>75</v>
      </c>
      <c r="G33" s="12">
        <v>3700000</v>
      </c>
      <c r="H33" s="12">
        <f>D33+F33</f>
        <v>95</v>
      </c>
      <c r="I33" s="210"/>
      <c r="K33" s="38"/>
      <c r="L33" s="38"/>
    </row>
    <row r="34" spans="1:13">
      <c r="A34" s="208">
        <v>20</v>
      </c>
      <c r="B34" s="176" t="s">
        <v>45</v>
      </c>
      <c r="C34" s="12">
        <f>G34</f>
        <v>23310000</v>
      </c>
      <c r="D34" s="12">
        <v>209</v>
      </c>
      <c r="E34" s="12">
        <v>0</v>
      </c>
      <c r="F34" s="12">
        <v>0</v>
      </c>
      <c r="G34" s="12">
        <v>23310000</v>
      </c>
      <c r="H34" s="12">
        <f>D34</f>
        <v>209</v>
      </c>
      <c r="I34" s="210"/>
    </row>
    <row r="35" spans="1:13">
      <c r="A35" s="154">
        <v>21</v>
      </c>
      <c r="B35" s="176" t="s">
        <v>46</v>
      </c>
      <c r="C35" s="12">
        <f>G35</f>
        <v>1090690</v>
      </c>
      <c r="D35" s="12">
        <v>9</v>
      </c>
      <c r="E35" s="12">
        <v>0</v>
      </c>
      <c r="F35" s="12">
        <v>0</v>
      </c>
      <c r="G35" s="12">
        <v>1090690</v>
      </c>
      <c r="H35" s="12">
        <f>D35</f>
        <v>9</v>
      </c>
      <c r="I35" s="13"/>
      <c r="M35" s="39"/>
    </row>
    <row r="36" spans="1:13" ht="25.5">
      <c r="A36" s="208">
        <v>22</v>
      </c>
      <c r="B36" s="22" t="s">
        <v>47</v>
      </c>
      <c r="C36" s="12">
        <f>G36</f>
        <v>1395769</v>
      </c>
      <c r="D36" s="12">
        <v>11</v>
      </c>
      <c r="E36" s="12">
        <v>0</v>
      </c>
      <c r="F36" s="12">
        <v>0</v>
      </c>
      <c r="G36" s="12">
        <v>1395769</v>
      </c>
      <c r="H36" s="12">
        <v>11</v>
      </c>
      <c r="I36" s="210"/>
    </row>
    <row r="37" spans="1:13" ht="25.5">
      <c r="A37" s="154">
        <v>23</v>
      </c>
      <c r="B37" s="22" t="s">
        <v>48</v>
      </c>
      <c r="C37" s="12">
        <f>G37-E37</f>
        <v>976777</v>
      </c>
      <c r="D37" s="12">
        <v>9</v>
      </c>
      <c r="E37" s="12">
        <v>110000</v>
      </c>
      <c r="F37" s="12">
        <v>3</v>
      </c>
      <c r="G37" s="12">
        <v>1086777</v>
      </c>
      <c r="H37" s="12">
        <v>12</v>
      </c>
      <c r="I37" s="210"/>
    </row>
    <row r="38" spans="1:13">
      <c r="A38" s="208">
        <v>24</v>
      </c>
      <c r="B38" s="22" t="s">
        <v>49</v>
      </c>
      <c r="C38" s="12">
        <f>G38-E38</f>
        <v>1530000</v>
      </c>
      <c r="D38" s="12">
        <v>13</v>
      </c>
      <c r="E38" s="12">
        <v>50000</v>
      </c>
      <c r="F38" s="12">
        <v>1</v>
      </c>
      <c r="G38" s="12">
        <v>1580000</v>
      </c>
      <c r="H38" s="12">
        <v>14</v>
      </c>
      <c r="I38" s="210"/>
      <c r="K38" s="41"/>
    </row>
    <row r="39" spans="1:13">
      <c r="A39" s="154">
        <v>25</v>
      </c>
      <c r="B39" s="22" t="s">
        <v>50</v>
      </c>
      <c r="C39" s="12">
        <v>1230850</v>
      </c>
      <c r="D39" s="12">
        <v>12</v>
      </c>
      <c r="E39" s="12">
        <f>G39-C39</f>
        <v>90000</v>
      </c>
      <c r="F39" s="12">
        <v>3</v>
      </c>
      <c r="G39" s="12">
        <v>1320850</v>
      </c>
      <c r="H39" s="12">
        <f>D39+F39</f>
        <v>15</v>
      </c>
      <c r="I39" s="18"/>
      <c r="L39" s="38"/>
    </row>
    <row r="40" spans="1:13">
      <c r="A40" s="208">
        <v>26</v>
      </c>
      <c r="B40" s="176" t="s">
        <v>53</v>
      </c>
      <c r="C40" s="12">
        <v>0</v>
      </c>
      <c r="D40" s="12">
        <v>0</v>
      </c>
      <c r="E40" s="12">
        <f>G40</f>
        <v>1300000</v>
      </c>
      <c r="F40" s="12">
        <v>20</v>
      </c>
      <c r="G40" s="12">
        <v>1300000</v>
      </c>
      <c r="H40" s="12">
        <v>20</v>
      </c>
      <c r="I40" s="31" t="s">
        <v>154</v>
      </c>
      <c r="K40" s="41"/>
      <c r="M40" s="38"/>
    </row>
    <row r="41" spans="1:13">
      <c r="A41" s="154">
        <v>27</v>
      </c>
      <c r="B41" s="22" t="s">
        <v>55</v>
      </c>
      <c r="C41" s="12">
        <f>G41</f>
        <v>2550000</v>
      </c>
      <c r="D41" s="12">
        <v>22</v>
      </c>
      <c r="E41" s="12">
        <v>0</v>
      </c>
      <c r="F41" s="12">
        <v>0</v>
      </c>
      <c r="G41" s="12">
        <v>2550000</v>
      </c>
      <c r="H41" s="12">
        <v>22</v>
      </c>
      <c r="I41" s="54"/>
      <c r="K41" s="41"/>
    </row>
    <row r="42" spans="1:13">
      <c r="A42" s="208">
        <v>28</v>
      </c>
      <c r="B42" s="176" t="s">
        <v>52</v>
      </c>
      <c r="C42" s="12">
        <v>785000</v>
      </c>
      <c r="D42" s="12">
        <v>9</v>
      </c>
      <c r="E42" s="12">
        <v>0</v>
      </c>
      <c r="F42" s="12">
        <v>0</v>
      </c>
      <c r="G42" s="12">
        <f>C42</f>
        <v>785000</v>
      </c>
      <c r="H42" s="12">
        <v>9</v>
      </c>
      <c r="I42" s="210"/>
      <c r="M42" s="40"/>
    </row>
    <row r="43" spans="1:13">
      <c r="A43" s="154">
        <v>29</v>
      </c>
      <c r="B43" s="22" t="s">
        <v>51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K43" s="41"/>
      <c r="M43" s="40"/>
    </row>
    <row r="44" spans="1:13">
      <c r="A44" s="208">
        <v>30</v>
      </c>
      <c r="B44" s="22" t="s">
        <v>54</v>
      </c>
      <c r="C44" s="12">
        <v>194000</v>
      </c>
      <c r="D44" s="12">
        <v>1</v>
      </c>
      <c r="E44" s="12">
        <f>G44-C44</f>
        <v>15980000</v>
      </c>
      <c r="F44" s="12">
        <v>506</v>
      </c>
      <c r="G44" s="12">
        <v>16174000</v>
      </c>
      <c r="H44" s="12">
        <v>507</v>
      </c>
      <c r="I44" s="210"/>
      <c r="J44" s="41"/>
      <c r="L44" s="41"/>
      <c r="M44" s="41"/>
    </row>
    <row r="45" spans="1:13">
      <c r="A45" s="154">
        <v>31</v>
      </c>
      <c r="B45" s="176" t="s">
        <v>56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41"/>
      <c r="M45" s="40"/>
    </row>
    <row r="46" spans="1:13">
      <c r="A46" s="208">
        <v>32</v>
      </c>
      <c r="B46" s="176" t="s">
        <v>31</v>
      </c>
      <c r="C46" s="12">
        <v>880000</v>
      </c>
      <c r="D46" s="12">
        <v>8</v>
      </c>
      <c r="E46" s="12">
        <v>0</v>
      </c>
      <c r="F46" s="12">
        <v>0</v>
      </c>
      <c r="G46" s="12">
        <v>880000</v>
      </c>
      <c r="H46" s="12">
        <v>8</v>
      </c>
      <c r="I46" s="12">
        <v>0</v>
      </c>
      <c r="J46" s="41"/>
      <c r="L46" s="38"/>
      <c r="M46" s="41"/>
    </row>
    <row r="47" spans="1:13">
      <c r="A47" s="345" t="s">
        <v>11</v>
      </c>
      <c r="B47" s="346"/>
      <c r="C47" s="33">
        <f t="shared" ref="C47:H47" si="0">SUM(C15:C46)</f>
        <v>64021464</v>
      </c>
      <c r="D47" s="33">
        <f t="shared" si="0"/>
        <v>575</v>
      </c>
      <c r="E47" s="33">
        <f t="shared" si="0"/>
        <v>23605000</v>
      </c>
      <c r="F47" s="33">
        <f t="shared" si="0"/>
        <v>779</v>
      </c>
      <c r="G47" s="33">
        <f t="shared" si="0"/>
        <v>87626464</v>
      </c>
      <c r="H47" s="33">
        <f t="shared" si="0"/>
        <v>1354</v>
      </c>
      <c r="I47" s="4"/>
      <c r="J47" s="41"/>
      <c r="K47" s="41"/>
      <c r="L47" s="38"/>
    </row>
    <row r="48" spans="1:13" ht="21.95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  <c r="K48" s="41"/>
      <c r="L48" s="38"/>
    </row>
    <row r="49" spans="1:13" ht="15" customHeight="1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336" t="s">
        <v>457</v>
      </c>
      <c r="H49" s="336" t="s">
        <v>8</v>
      </c>
      <c r="I49" s="331" t="s">
        <v>7</v>
      </c>
      <c r="K49" s="41"/>
      <c r="L49" s="171"/>
      <c r="M49" s="40"/>
    </row>
    <row r="50" spans="1:13" ht="15.75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337"/>
      <c r="H50" s="337"/>
      <c r="I50" s="332"/>
      <c r="M50" s="40"/>
    </row>
    <row r="51" spans="1:13" ht="15.75" thickTop="1">
      <c r="A51" s="164">
        <v>1</v>
      </c>
      <c r="B51" s="6" t="s">
        <v>15</v>
      </c>
      <c r="C51" s="12">
        <v>0</v>
      </c>
      <c r="D51" s="12">
        <v>0</v>
      </c>
      <c r="E51" s="12">
        <v>450000</v>
      </c>
      <c r="F51" s="12">
        <v>14</v>
      </c>
      <c r="G51" s="12">
        <f>E51</f>
        <v>450000</v>
      </c>
      <c r="H51" s="12">
        <v>14</v>
      </c>
      <c r="I51" s="11"/>
      <c r="J51" s="41"/>
      <c r="M51" s="41"/>
    </row>
    <row r="52" spans="1:13">
      <c r="A52" s="210">
        <v>2</v>
      </c>
      <c r="B52" s="6" t="s">
        <v>16</v>
      </c>
      <c r="C52" s="12">
        <v>1247050</v>
      </c>
      <c r="D52" s="12">
        <v>14</v>
      </c>
      <c r="E52" s="12">
        <v>0</v>
      </c>
      <c r="F52" s="12">
        <v>0</v>
      </c>
      <c r="G52" s="12">
        <f>C52</f>
        <v>1247050</v>
      </c>
      <c r="H52" s="12">
        <v>14</v>
      </c>
      <c r="I52" s="54"/>
      <c r="L52" s="41"/>
    </row>
    <row r="53" spans="1:13">
      <c r="A53" s="210">
        <v>3</v>
      </c>
      <c r="B53" s="6" t="s">
        <v>17</v>
      </c>
      <c r="C53" s="7">
        <f>G53</f>
        <v>1815000</v>
      </c>
      <c r="D53" s="7">
        <v>14</v>
      </c>
      <c r="E53" s="7">
        <v>0</v>
      </c>
      <c r="F53" s="7">
        <v>0</v>
      </c>
      <c r="G53" s="7">
        <v>1815000</v>
      </c>
      <c r="H53" s="8">
        <v>14</v>
      </c>
      <c r="I53" s="176"/>
    </row>
    <row r="54" spans="1:13">
      <c r="A54" s="210">
        <v>4</v>
      </c>
      <c r="B54" s="6" t="s">
        <v>18</v>
      </c>
      <c r="C54" s="7">
        <v>367500</v>
      </c>
      <c r="D54" s="12">
        <v>6</v>
      </c>
      <c r="E54" s="7">
        <v>300000</v>
      </c>
      <c r="F54" s="7">
        <v>15</v>
      </c>
      <c r="G54" s="7">
        <v>667500</v>
      </c>
      <c r="H54" s="12">
        <v>21</v>
      </c>
      <c r="I54" s="17"/>
      <c r="L54" s="43"/>
    </row>
    <row r="55" spans="1:13">
      <c r="A55" s="210">
        <v>5</v>
      </c>
      <c r="B55" s="6" t="s">
        <v>26</v>
      </c>
      <c r="C55" s="7">
        <v>1434540</v>
      </c>
      <c r="D55" s="7">
        <v>0</v>
      </c>
      <c r="E55" s="7">
        <v>0</v>
      </c>
      <c r="F55" s="7">
        <v>0</v>
      </c>
      <c r="G55" s="7">
        <f>C55</f>
        <v>1434540</v>
      </c>
      <c r="H55" s="8">
        <v>0</v>
      </c>
      <c r="I55" s="17"/>
      <c r="J55" s="41"/>
    </row>
    <row r="56" spans="1:13">
      <c r="A56" s="350" t="s">
        <v>10</v>
      </c>
      <c r="B56" s="351"/>
      <c r="C56" s="33">
        <f t="shared" ref="C56:H56" si="1">SUM(C51:C55)</f>
        <v>4864090</v>
      </c>
      <c r="D56" s="33">
        <f t="shared" si="1"/>
        <v>34</v>
      </c>
      <c r="E56" s="33">
        <f t="shared" si="1"/>
        <v>750000</v>
      </c>
      <c r="F56" s="33">
        <f t="shared" si="1"/>
        <v>29</v>
      </c>
      <c r="G56" s="33">
        <f t="shared" si="1"/>
        <v>5614090</v>
      </c>
      <c r="H56" s="34">
        <f t="shared" si="1"/>
        <v>63</v>
      </c>
      <c r="I56" s="176"/>
    </row>
    <row r="57" spans="1:13" ht="27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</row>
    <row r="58" spans="1:13" ht="15" customHeight="1">
      <c r="A58" s="331" t="s">
        <v>0</v>
      </c>
      <c r="B58" s="331" t="s">
        <v>9</v>
      </c>
      <c r="C58" s="340" t="s">
        <v>2</v>
      </c>
      <c r="D58" s="341"/>
      <c r="E58" s="341"/>
      <c r="F58" s="342"/>
      <c r="G58" s="336" t="s">
        <v>457</v>
      </c>
      <c r="H58" s="336" t="s">
        <v>8</v>
      </c>
      <c r="I58" s="336" t="s">
        <v>14</v>
      </c>
    </row>
    <row r="59" spans="1:13" ht="15.75" thickBot="1">
      <c r="A59" s="332"/>
      <c r="B59" s="332"/>
      <c r="C59" s="24" t="s">
        <v>3</v>
      </c>
      <c r="D59" s="56" t="s">
        <v>4</v>
      </c>
      <c r="E59" s="24" t="s">
        <v>5</v>
      </c>
      <c r="F59" s="56" t="s">
        <v>4</v>
      </c>
      <c r="G59" s="337"/>
      <c r="H59" s="337"/>
      <c r="I59" s="337"/>
      <c r="J59" s="41"/>
    </row>
    <row r="60" spans="1:13" ht="17.100000000000001" customHeight="1" thickTop="1">
      <c r="A60" s="164">
        <v>1</v>
      </c>
      <c r="B60" s="59" t="s">
        <v>438</v>
      </c>
      <c r="C60" s="214">
        <v>1500000</v>
      </c>
      <c r="D60" s="35">
        <v>1</v>
      </c>
      <c r="E60" s="12">
        <v>0</v>
      </c>
      <c r="F60" s="12">
        <v>0</v>
      </c>
      <c r="G60" s="214">
        <f>C60</f>
        <v>1500000</v>
      </c>
      <c r="H60" s="35">
        <v>1</v>
      </c>
      <c r="I60" s="57"/>
      <c r="K60" s="38"/>
    </row>
    <row r="61" spans="1:13" ht="17.100000000000001" customHeight="1">
      <c r="A61" s="210">
        <v>2</v>
      </c>
      <c r="B61" s="176" t="s">
        <v>439</v>
      </c>
      <c r="C61" s="62">
        <v>30000</v>
      </c>
      <c r="D61" s="35">
        <v>1</v>
      </c>
      <c r="E61" s="12">
        <v>0</v>
      </c>
      <c r="F61" s="12">
        <v>0</v>
      </c>
      <c r="G61" s="62">
        <v>30000</v>
      </c>
      <c r="H61" s="35">
        <v>1</v>
      </c>
      <c r="I61" s="17"/>
      <c r="K61" s="38"/>
    </row>
    <row r="62" spans="1:13" ht="17.100000000000001" customHeight="1">
      <c r="A62" s="210">
        <v>3</v>
      </c>
      <c r="B62" s="176" t="s">
        <v>155</v>
      </c>
      <c r="C62" s="62">
        <v>3600000</v>
      </c>
      <c r="D62" s="35">
        <v>1</v>
      </c>
      <c r="E62" s="12">
        <v>0</v>
      </c>
      <c r="F62" s="12">
        <v>0</v>
      </c>
      <c r="G62" s="62">
        <f>C62</f>
        <v>3600000</v>
      </c>
      <c r="H62" s="35">
        <v>1</v>
      </c>
      <c r="I62" s="17"/>
      <c r="K62" s="38"/>
    </row>
    <row r="63" spans="1:13" ht="17.100000000000001" customHeight="1">
      <c r="A63" s="223">
        <v>4</v>
      </c>
      <c r="B63" s="176" t="s">
        <v>440</v>
      </c>
      <c r="C63" s="62">
        <v>447000</v>
      </c>
      <c r="D63" s="35">
        <v>1</v>
      </c>
      <c r="E63" s="12">
        <v>0</v>
      </c>
      <c r="F63" s="12">
        <v>0</v>
      </c>
      <c r="G63" s="62">
        <f>C63</f>
        <v>447000</v>
      </c>
      <c r="H63" s="35">
        <v>1</v>
      </c>
      <c r="I63" s="17"/>
      <c r="K63" s="38"/>
    </row>
    <row r="64" spans="1:13" ht="17.100000000000001" customHeight="1">
      <c r="A64" s="223">
        <v>5</v>
      </c>
      <c r="B64" s="176" t="s">
        <v>442</v>
      </c>
      <c r="C64" s="62">
        <v>16500000</v>
      </c>
      <c r="D64" s="35">
        <v>1</v>
      </c>
      <c r="E64" s="12">
        <v>0</v>
      </c>
      <c r="F64" s="12">
        <v>0</v>
      </c>
      <c r="G64" s="62">
        <f>C64</f>
        <v>16500000</v>
      </c>
      <c r="H64" s="35">
        <v>1</v>
      </c>
      <c r="I64" s="17"/>
      <c r="K64" s="38"/>
    </row>
    <row r="65" spans="1:11" ht="17.100000000000001" customHeight="1">
      <c r="A65" s="223">
        <v>6</v>
      </c>
      <c r="B65" s="176" t="s">
        <v>131</v>
      </c>
      <c r="C65" s="62">
        <v>300000</v>
      </c>
      <c r="D65" s="35">
        <v>1</v>
      </c>
      <c r="E65" s="12">
        <v>0</v>
      </c>
      <c r="F65" s="12">
        <v>0</v>
      </c>
      <c r="G65" s="62">
        <f>C65</f>
        <v>300000</v>
      </c>
      <c r="H65" s="35">
        <v>1</v>
      </c>
      <c r="I65" s="17"/>
      <c r="K65" s="38"/>
    </row>
    <row r="66" spans="1:11" ht="17.100000000000001" customHeight="1">
      <c r="A66" s="223">
        <v>7</v>
      </c>
      <c r="B66" s="176" t="s">
        <v>129</v>
      </c>
      <c r="C66" s="62">
        <v>200000</v>
      </c>
      <c r="D66" s="35">
        <v>1</v>
      </c>
      <c r="E66" s="12">
        <v>0</v>
      </c>
      <c r="F66" s="12">
        <v>0</v>
      </c>
      <c r="G66" s="62">
        <v>200000</v>
      </c>
      <c r="H66" s="35">
        <v>1</v>
      </c>
      <c r="I66" s="17"/>
      <c r="K66" s="38"/>
    </row>
    <row r="67" spans="1:11" ht="17.100000000000001" customHeight="1">
      <c r="A67" s="223">
        <v>8</v>
      </c>
      <c r="B67" s="176" t="s">
        <v>130</v>
      </c>
      <c r="C67" s="62">
        <v>150000</v>
      </c>
      <c r="D67" s="35">
        <v>1</v>
      </c>
      <c r="E67" s="12">
        <v>0</v>
      </c>
      <c r="F67" s="12">
        <v>0</v>
      </c>
      <c r="G67" s="62">
        <f>C67</f>
        <v>150000</v>
      </c>
      <c r="H67" s="35">
        <v>1</v>
      </c>
      <c r="I67" s="17"/>
      <c r="K67" s="38"/>
    </row>
    <row r="68" spans="1:11" ht="17.100000000000001" customHeight="1">
      <c r="A68" s="223">
        <v>9</v>
      </c>
      <c r="B68" s="176" t="s">
        <v>443</v>
      </c>
      <c r="C68" s="62">
        <v>0</v>
      </c>
      <c r="D68" s="62">
        <v>0</v>
      </c>
      <c r="E68" s="12">
        <v>100000</v>
      </c>
      <c r="F68" s="12">
        <v>1</v>
      </c>
      <c r="G68" s="62">
        <f>E68</f>
        <v>100000</v>
      </c>
      <c r="H68" s="35">
        <v>1</v>
      </c>
      <c r="I68" s="17"/>
      <c r="K68" s="38"/>
    </row>
    <row r="69" spans="1:11" ht="17.100000000000001" customHeight="1">
      <c r="A69" s="223">
        <v>10</v>
      </c>
      <c r="B69" s="176" t="s">
        <v>353</v>
      </c>
      <c r="C69" s="62">
        <v>200000</v>
      </c>
      <c r="D69" s="35">
        <v>1</v>
      </c>
      <c r="E69" s="12">
        <v>0</v>
      </c>
      <c r="F69" s="12">
        <v>0</v>
      </c>
      <c r="G69" s="62">
        <f t="shared" ref="G69:G75" si="2">C69</f>
        <v>200000</v>
      </c>
      <c r="H69" s="35">
        <v>1</v>
      </c>
      <c r="I69" s="17"/>
      <c r="K69" s="38"/>
    </row>
    <row r="70" spans="1:11" ht="17.100000000000001" customHeight="1">
      <c r="A70" s="223">
        <v>11</v>
      </c>
      <c r="B70" s="176" t="s">
        <v>444</v>
      </c>
      <c r="C70" s="62">
        <v>500000</v>
      </c>
      <c r="D70" s="35">
        <v>1</v>
      </c>
      <c r="E70" s="12">
        <v>0</v>
      </c>
      <c r="F70" s="12">
        <v>0</v>
      </c>
      <c r="G70" s="62">
        <f t="shared" si="2"/>
        <v>500000</v>
      </c>
      <c r="H70" s="35">
        <v>1</v>
      </c>
      <c r="I70" s="17"/>
      <c r="K70" s="38"/>
    </row>
    <row r="71" spans="1:11" ht="17.100000000000001" customHeight="1">
      <c r="A71" s="223">
        <v>12</v>
      </c>
      <c r="B71" s="176" t="s">
        <v>445</v>
      </c>
      <c r="C71" s="62">
        <v>104000</v>
      </c>
      <c r="D71" s="35">
        <v>1</v>
      </c>
      <c r="E71" s="12">
        <v>0</v>
      </c>
      <c r="F71" s="12">
        <v>0</v>
      </c>
      <c r="G71" s="62">
        <f t="shared" si="2"/>
        <v>104000</v>
      </c>
      <c r="H71" s="35">
        <v>1</v>
      </c>
      <c r="I71" s="17"/>
      <c r="K71" s="38"/>
    </row>
    <row r="72" spans="1:11" ht="17.100000000000001" customHeight="1">
      <c r="A72" s="223">
        <v>13</v>
      </c>
      <c r="B72" s="176" t="s">
        <v>446</v>
      </c>
      <c r="C72" s="62">
        <v>500000</v>
      </c>
      <c r="D72" s="35">
        <v>1</v>
      </c>
      <c r="E72" s="12">
        <v>0</v>
      </c>
      <c r="F72" s="12">
        <v>0</v>
      </c>
      <c r="G72" s="62">
        <f t="shared" si="2"/>
        <v>500000</v>
      </c>
      <c r="H72" s="35">
        <v>1</v>
      </c>
      <c r="I72" s="17"/>
      <c r="K72" s="38"/>
    </row>
    <row r="73" spans="1:11" ht="17.100000000000001" customHeight="1">
      <c r="A73" s="223">
        <v>14</v>
      </c>
      <c r="B73" s="176" t="s">
        <v>376</v>
      </c>
      <c r="C73" s="62">
        <v>250000</v>
      </c>
      <c r="D73" s="35">
        <v>1</v>
      </c>
      <c r="E73" s="12">
        <v>0</v>
      </c>
      <c r="F73" s="12">
        <v>0</v>
      </c>
      <c r="G73" s="62">
        <f t="shared" si="2"/>
        <v>250000</v>
      </c>
      <c r="H73" s="35">
        <v>1</v>
      </c>
      <c r="I73" s="17"/>
      <c r="K73" s="38"/>
    </row>
    <row r="74" spans="1:11" ht="17.100000000000001" customHeight="1">
      <c r="A74" s="223">
        <v>15</v>
      </c>
      <c r="B74" s="176" t="s">
        <v>448</v>
      </c>
      <c r="C74" s="62">
        <v>250000</v>
      </c>
      <c r="D74" s="35">
        <v>1</v>
      </c>
      <c r="E74" s="12">
        <v>0</v>
      </c>
      <c r="F74" s="12">
        <v>0</v>
      </c>
      <c r="G74" s="62">
        <f t="shared" si="2"/>
        <v>250000</v>
      </c>
      <c r="H74" s="35">
        <v>1</v>
      </c>
      <c r="I74" s="17"/>
      <c r="K74" s="38"/>
    </row>
    <row r="75" spans="1:11" ht="17.100000000000001" customHeight="1">
      <c r="A75" s="223">
        <v>16</v>
      </c>
      <c r="B75" s="176" t="s">
        <v>204</v>
      </c>
      <c r="C75" s="62">
        <v>2680000</v>
      </c>
      <c r="D75" s="35">
        <v>1</v>
      </c>
      <c r="E75" s="12">
        <v>0</v>
      </c>
      <c r="F75" s="12">
        <v>0</v>
      </c>
      <c r="G75" s="62">
        <f t="shared" si="2"/>
        <v>2680000</v>
      </c>
      <c r="H75" s="35">
        <v>1</v>
      </c>
      <c r="I75" s="17"/>
      <c r="K75" s="38"/>
    </row>
    <row r="76" spans="1:11" ht="17.100000000000001" customHeight="1">
      <c r="A76" s="223">
        <v>17</v>
      </c>
      <c r="B76" s="176" t="s">
        <v>450</v>
      </c>
      <c r="C76" s="62">
        <v>0</v>
      </c>
      <c r="D76" s="35">
        <v>0</v>
      </c>
      <c r="E76" s="12">
        <v>260000</v>
      </c>
      <c r="F76" s="12">
        <v>1</v>
      </c>
      <c r="G76" s="62">
        <f>E76</f>
        <v>260000</v>
      </c>
      <c r="H76" s="35">
        <v>1</v>
      </c>
      <c r="I76" s="17"/>
      <c r="K76" s="38"/>
    </row>
    <row r="77" spans="1:11" ht="17.100000000000001" customHeight="1">
      <c r="A77" s="223">
        <v>18</v>
      </c>
      <c r="B77" s="176" t="s">
        <v>447</v>
      </c>
      <c r="C77" s="213">
        <v>0</v>
      </c>
      <c r="D77" s="35">
        <v>0</v>
      </c>
      <c r="E77" s="12">
        <v>50000</v>
      </c>
      <c r="F77" s="12">
        <v>1</v>
      </c>
      <c r="G77" s="213">
        <f>E77</f>
        <v>50000</v>
      </c>
      <c r="H77" s="35">
        <v>1</v>
      </c>
      <c r="I77" s="79"/>
      <c r="J77" s="41"/>
      <c r="K77" s="38"/>
    </row>
    <row r="78" spans="1:11" ht="17.100000000000001" customHeight="1">
      <c r="A78" s="357" t="s">
        <v>11</v>
      </c>
      <c r="B78" s="359"/>
      <c r="C78" s="80">
        <f t="shared" ref="C78:H78" si="3">SUM(C60:C77)</f>
        <v>27211000</v>
      </c>
      <c r="D78" s="81">
        <f t="shared" si="3"/>
        <v>15</v>
      </c>
      <c r="E78" s="81">
        <f t="shared" si="3"/>
        <v>410000</v>
      </c>
      <c r="F78" s="81">
        <f t="shared" si="3"/>
        <v>3</v>
      </c>
      <c r="G78" s="80">
        <f t="shared" si="3"/>
        <v>27621000</v>
      </c>
      <c r="H78" s="81">
        <f t="shared" si="3"/>
        <v>18</v>
      </c>
      <c r="I78" s="79"/>
      <c r="K78" s="171"/>
    </row>
    <row r="79" spans="1:11" ht="30" customHeight="1">
      <c r="A79" s="324" t="s">
        <v>456</v>
      </c>
      <c r="B79" s="325"/>
      <c r="C79" s="325"/>
      <c r="D79" s="325"/>
      <c r="E79" s="325"/>
      <c r="F79" s="325"/>
      <c r="G79" s="325"/>
      <c r="H79" s="325"/>
      <c r="I79" s="326"/>
    </row>
    <row r="80" spans="1:11" ht="17.100000000000001" customHeight="1">
      <c r="A80" s="331" t="s">
        <v>0</v>
      </c>
      <c r="B80" s="331" t="s">
        <v>156</v>
      </c>
      <c r="C80" s="333" t="s">
        <v>2</v>
      </c>
      <c r="D80" s="334"/>
      <c r="E80" s="334"/>
      <c r="F80" s="335"/>
      <c r="G80" s="336" t="s">
        <v>457</v>
      </c>
      <c r="H80" s="336" t="s">
        <v>167</v>
      </c>
      <c r="I80" s="331" t="s">
        <v>7</v>
      </c>
    </row>
    <row r="81" spans="1:10" ht="24" customHeight="1" thickBot="1">
      <c r="A81" s="332"/>
      <c r="B81" s="332"/>
      <c r="C81" s="14" t="s">
        <v>3</v>
      </c>
      <c r="D81" s="56" t="s">
        <v>167</v>
      </c>
      <c r="E81" s="14" t="s">
        <v>5</v>
      </c>
      <c r="F81" s="56" t="s">
        <v>4</v>
      </c>
      <c r="G81" s="337"/>
      <c r="H81" s="337"/>
      <c r="I81" s="332"/>
    </row>
    <row r="82" spans="1:10" ht="15" customHeight="1" thickTop="1">
      <c r="A82" s="20">
        <v>1</v>
      </c>
      <c r="B82" s="6" t="s">
        <v>157</v>
      </c>
      <c r="C82" s="12">
        <v>30223000</v>
      </c>
      <c r="D82" s="7">
        <v>0</v>
      </c>
      <c r="E82" s="7">
        <v>0</v>
      </c>
      <c r="F82" s="7">
        <v>0</v>
      </c>
      <c r="G82" s="12">
        <f t="shared" ref="G82:G98" si="4">C82</f>
        <v>30223000</v>
      </c>
      <c r="H82" s="7">
        <v>0</v>
      </c>
      <c r="I82" s="7">
        <v>0</v>
      </c>
      <c r="J82" s="41"/>
    </row>
    <row r="83" spans="1:10">
      <c r="A83" s="20">
        <v>2</v>
      </c>
      <c r="B83" s="6" t="s">
        <v>158</v>
      </c>
      <c r="C83" s="7">
        <v>7210000</v>
      </c>
      <c r="D83" s="7">
        <v>0</v>
      </c>
      <c r="E83" s="7">
        <v>0</v>
      </c>
      <c r="F83" s="7">
        <v>0</v>
      </c>
      <c r="G83" s="7">
        <f t="shared" si="4"/>
        <v>7210000</v>
      </c>
      <c r="H83" s="7">
        <v>0</v>
      </c>
      <c r="I83" s="7">
        <v>0</v>
      </c>
    </row>
    <row r="84" spans="1:10" ht="17.100000000000001" customHeight="1">
      <c r="A84" s="20">
        <v>3</v>
      </c>
      <c r="B84" s="6" t="s">
        <v>159</v>
      </c>
      <c r="C84" s="7">
        <v>70300000</v>
      </c>
      <c r="D84" s="7">
        <v>0</v>
      </c>
      <c r="E84" s="7">
        <v>0</v>
      </c>
      <c r="F84" s="7">
        <v>0</v>
      </c>
      <c r="G84" s="7">
        <f t="shared" si="4"/>
        <v>70300000</v>
      </c>
      <c r="H84" s="7">
        <v>0</v>
      </c>
      <c r="I84" s="7">
        <v>0</v>
      </c>
    </row>
    <row r="85" spans="1:10" ht="17.100000000000001" customHeight="1">
      <c r="A85" s="20">
        <v>4</v>
      </c>
      <c r="B85" s="6" t="s">
        <v>160</v>
      </c>
      <c r="C85" s="7">
        <v>5840000</v>
      </c>
      <c r="D85" s="7">
        <v>0</v>
      </c>
      <c r="E85" s="7">
        <v>0</v>
      </c>
      <c r="F85" s="7">
        <v>0</v>
      </c>
      <c r="G85" s="7">
        <f t="shared" si="4"/>
        <v>5840000</v>
      </c>
      <c r="H85" s="7">
        <v>0</v>
      </c>
      <c r="I85" s="7">
        <v>0</v>
      </c>
    </row>
    <row r="86" spans="1:10" ht="17.100000000000001" customHeight="1">
      <c r="A86" s="20">
        <v>5</v>
      </c>
      <c r="B86" s="6" t="s">
        <v>161</v>
      </c>
      <c r="C86" s="7">
        <v>200000</v>
      </c>
      <c r="D86" s="7">
        <v>0</v>
      </c>
      <c r="E86" s="7">
        <v>0</v>
      </c>
      <c r="F86" s="7">
        <v>0</v>
      </c>
      <c r="G86" s="7">
        <f t="shared" si="4"/>
        <v>200000</v>
      </c>
      <c r="H86" s="7">
        <v>0</v>
      </c>
      <c r="I86" s="7">
        <v>0</v>
      </c>
    </row>
    <row r="87" spans="1:10" ht="17.100000000000001" customHeight="1">
      <c r="A87" s="20">
        <v>6</v>
      </c>
      <c r="B87" s="6" t="s">
        <v>162</v>
      </c>
      <c r="C87" s="7">
        <v>18927000</v>
      </c>
      <c r="D87" s="7">
        <v>0</v>
      </c>
      <c r="E87" s="7">
        <v>0</v>
      </c>
      <c r="F87" s="7">
        <v>0</v>
      </c>
      <c r="G87" s="7">
        <f t="shared" si="4"/>
        <v>18927000</v>
      </c>
      <c r="H87" s="7">
        <v>0</v>
      </c>
      <c r="I87" s="7">
        <v>0</v>
      </c>
    </row>
    <row r="88" spans="1:10" ht="17.100000000000001" customHeight="1">
      <c r="A88" s="20">
        <v>7</v>
      </c>
      <c r="B88" s="6" t="s">
        <v>163</v>
      </c>
      <c r="C88" s="7">
        <v>3799000</v>
      </c>
      <c r="D88" s="7">
        <v>0</v>
      </c>
      <c r="E88" s="7">
        <v>0</v>
      </c>
      <c r="F88" s="7">
        <v>0</v>
      </c>
      <c r="G88" s="7">
        <f t="shared" si="4"/>
        <v>3799000</v>
      </c>
      <c r="H88" s="7">
        <v>0</v>
      </c>
      <c r="I88" s="7">
        <v>0</v>
      </c>
    </row>
    <row r="89" spans="1:10" ht="17.100000000000001" customHeight="1">
      <c r="A89" s="20">
        <v>8</v>
      </c>
      <c r="B89" s="6" t="s">
        <v>455</v>
      </c>
      <c r="C89" s="7">
        <v>8260000</v>
      </c>
      <c r="D89" s="7">
        <v>0</v>
      </c>
      <c r="E89" s="7">
        <v>0</v>
      </c>
      <c r="F89" s="7">
        <v>0</v>
      </c>
      <c r="G89" s="7">
        <f t="shared" si="4"/>
        <v>8260000</v>
      </c>
      <c r="H89" s="7">
        <v>0</v>
      </c>
      <c r="I89" s="7">
        <v>0</v>
      </c>
    </row>
    <row r="90" spans="1:10" ht="17.100000000000001" customHeight="1">
      <c r="A90" s="20">
        <v>9</v>
      </c>
      <c r="B90" s="6" t="s">
        <v>454</v>
      </c>
      <c r="C90" s="7">
        <v>22552000</v>
      </c>
      <c r="D90" s="7">
        <v>0</v>
      </c>
      <c r="E90" s="7">
        <v>0</v>
      </c>
      <c r="F90" s="7">
        <v>0</v>
      </c>
      <c r="G90" s="7">
        <f t="shared" si="4"/>
        <v>22552000</v>
      </c>
      <c r="H90" s="7">
        <v>0</v>
      </c>
      <c r="I90" s="7">
        <v>0</v>
      </c>
    </row>
    <row r="91" spans="1:10" ht="17.100000000000001" customHeight="1">
      <c r="A91" s="20">
        <v>10</v>
      </c>
      <c r="B91" s="6" t="s">
        <v>164</v>
      </c>
      <c r="C91" s="7">
        <v>3400000</v>
      </c>
      <c r="D91" s="7">
        <v>0</v>
      </c>
      <c r="E91" s="7">
        <v>0</v>
      </c>
      <c r="F91" s="7">
        <v>0</v>
      </c>
      <c r="G91" s="7">
        <f t="shared" si="4"/>
        <v>3400000</v>
      </c>
      <c r="H91" s="7">
        <v>0</v>
      </c>
      <c r="I91" s="7">
        <v>0</v>
      </c>
    </row>
    <row r="92" spans="1:10" ht="17.100000000000001" customHeight="1">
      <c r="A92" s="20">
        <v>11</v>
      </c>
      <c r="B92" s="6" t="s">
        <v>165</v>
      </c>
      <c r="C92" s="7">
        <v>3650000</v>
      </c>
      <c r="D92" s="7">
        <v>0</v>
      </c>
      <c r="E92" s="7">
        <v>0</v>
      </c>
      <c r="F92" s="7">
        <v>0</v>
      </c>
      <c r="G92" s="7">
        <f t="shared" si="4"/>
        <v>3650000</v>
      </c>
      <c r="H92" s="7">
        <v>0</v>
      </c>
      <c r="I92" s="7">
        <v>0</v>
      </c>
    </row>
    <row r="93" spans="1:10" ht="17.100000000000001" customHeight="1">
      <c r="A93" s="20">
        <v>12</v>
      </c>
      <c r="B93" s="6" t="s">
        <v>451</v>
      </c>
      <c r="C93" s="7">
        <v>10001000</v>
      </c>
      <c r="D93" s="7">
        <v>0</v>
      </c>
      <c r="E93" s="7">
        <v>0</v>
      </c>
      <c r="F93" s="7">
        <v>0</v>
      </c>
      <c r="G93" s="7">
        <f t="shared" si="4"/>
        <v>10001000</v>
      </c>
      <c r="H93" s="7">
        <v>0</v>
      </c>
      <c r="I93" s="7">
        <v>0</v>
      </c>
    </row>
    <row r="94" spans="1:10" ht="17.100000000000001" customHeight="1">
      <c r="A94" s="20">
        <v>13</v>
      </c>
      <c r="B94" s="6" t="s">
        <v>453</v>
      </c>
      <c r="C94" s="7">
        <v>10350000</v>
      </c>
      <c r="D94" s="7">
        <v>0</v>
      </c>
      <c r="E94" s="7">
        <v>0</v>
      </c>
      <c r="F94" s="7">
        <v>0</v>
      </c>
      <c r="G94" s="7">
        <f t="shared" si="4"/>
        <v>10350000</v>
      </c>
      <c r="H94" s="7">
        <v>0</v>
      </c>
      <c r="I94" s="7">
        <v>0</v>
      </c>
    </row>
    <row r="95" spans="1:10" ht="17.100000000000001" customHeight="1">
      <c r="A95" s="20">
        <v>14</v>
      </c>
      <c r="B95" s="6" t="s">
        <v>452</v>
      </c>
      <c r="C95" s="7">
        <v>8432000</v>
      </c>
      <c r="D95" s="7">
        <v>0</v>
      </c>
      <c r="E95" s="7">
        <v>0</v>
      </c>
      <c r="F95" s="7">
        <v>0</v>
      </c>
      <c r="G95" s="7">
        <f t="shared" si="4"/>
        <v>8432000</v>
      </c>
      <c r="H95" s="7">
        <v>0</v>
      </c>
      <c r="I95" s="7">
        <v>0</v>
      </c>
    </row>
    <row r="96" spans="1:10" ht="17.100000000000001" customHeight="1">
      <c r="A96" s="20">
        <v>15</v>
      </c>
      <c r="B96" s="6" t="s">
        <v>166</v>
      </c>
      <c r="C96" s="7">
        <v>2750000</v>
      </c>
      <c r="D96" s="7">
        <v>0</v>
      </c>
      <c r="E96" s="7">
        <v>0</v>
      </c>
      <c r="F96" s="7">
        <v>0</v>
      </c>
      <c r="G96" s="7">
        <f t="shared" si="4"/>
        <v>2750000</v>
      </c>
      <c r="H96" s="7">
        <v>0</v>
      </c>
      <c r="I96" s="7">
        <v>0</v>
      </c>
    </row>
    <row r="97" spans="1:11" ht="17.100000000000001" customHeight="1">
      <c r="A97" s="20">
        <v>16</v>
      </c>
      <c r="B97" s="6" t="s">
        <v>441</v>
      </c>
      <c r="C97" s="213">
        <v>4950000</v>
      </c>
      <c r="D97" s="7">
        <v>0</v>
      </c>
      <c r="E97" s="7">
        <v>0</v>
      </c>
      <c r="F97" s="7">
        <v>0</v>
      </c>
      <c r="G97" s="213">
        <f t="shared" si="4"/>
        <v>4950000</v>
      </c>
      <c r="H97" s="7">
        <v>0</v>
      </c>
      <c r="I97" s="7">
        <v>0</v>
      </c>
      <c r="K97" s="38"/>
    </row>
    <row r="98" spans="1:11" ht="17.100000000000001" customHeight="1">
      <c r="A98" s="20">
        <v>17</v>
      </c>
      <c r="B98" s="6" t="s">
        <v>449</v>
      </c>
      <c r="C98" s="7">
        <v>16000000</v>
      </c>
      <c r="D98" s="7">
        <v>0</v>
      </c>
      <c r="E98" s="7">
        <v>0</v>
      </c>
      <c r="F98" s="7">
        <v>0</v>
      </c>
      <c r="G98" s="7">
        <f t="shared" si="4"/>
        <v>16000000</v>
      </c>
      <c r="H98" s="7">
        <v>0</v>
      </c>
      <c r="I98" s="7">
        <v>0</v>
      </c>
    </row>
    <row r="99" spans="1:11" ht="17.100000000000001" customHeight="1">
      <c r="A99" s="353" t="s">
        <v>10</v>
      </c>
      <c r="B99" s="354"/>
      <c r="C99" s="33">
        <f>SUM(C82:C98)</f>
        <v>226844000</v>
      </c>
      <c r="D99" s="7">
        <v>0</v>
      </c>
      <c r="E99" s="7">
        <v>0</v>
      </c>
      <c r="F99" s="7">
        <v>0</v>
      </c>
      <c r="G99" s="33">
        <f>SUM(G82:G98)</f>
        <v>226844000</v>
      </c>
      <c r="H99" s="7">
        <v>0</v>
      </c>
      <c r="I99" s="7">
        <v>0</v>
      </c>
    </row>
    <row r="100" spans="1:11" ht="30" customHeight="1">
      <c r="A100" s="82" t="s">
        <v>79</v>
      </c>
      <c r="B100" s="347" t="s">
        <v>77</v>
      </c>
      <c r="C100" s="348"/>
      <c r="D100" s="348"/>
      <c r="E100" s="348"/>
      <c r="F100" s="348"/>
      <c r="G100" s="348"/>
      <c r="H100" s="348"/>
      <c r="I100" s="349"/>
    </row>
    <row r="101" spans="1:11" ht="30" customHeight="1">
      <c r="A101" s="144" t="s">
        <v>61</v>
      </c>
      <c r="B101" s="145" t="s">
        <v>76</v>
      </c>
      <c r="C101" s="145"/>
      <c r="D101" s="145"/>
      <c r="E101" s="145"/>
      <c r="F101" s="145"/>
      <c r="G101" s="145"/>
      <c r="H101" s="145"/>
      <c r="I101" s="226"/>
    </row>
    <row r="102" spans="1:11" ht="30" customHeight="1" thickBot="1">
      <c r="A102" s="217" t="s">
        <v>0</v>
      </c>
      <c r="B102" s="218" t="s">
        <v>62</v>
      </c>
      <c r="C102" s="468" t="s">
        <v>64</v>
      </c>
      <c r="D102" s="469"/>
      <c r="E102" s="470"/>
      <c r="F102" s="468" t="s">
        <v>65</v>
      </c>
      <c r="G102" s="469"/>
      <c r="H102" s="468" t="s">
        <v>66</v>
      </c>
      <c r="I102" s="470"/>
    </row>
    <row r="103" spans="1:11" ht="21.95" customHeight="1">
      <c r="A103" s="227">
        <v>1</v>
      </c>
      <c r="B103" s="225" t="s">
        <v>170</v>
      </c>
      <c r="C103" s="299" t="s">
        <v>105</v>
      </c>
      <c r="D103" s="355"/>
      <c r="E103" s="300"/>
      <c r="F103" s="388" t="s">
        <v>69</v>
      </c>
      <c r="G103" s="389"/>
      <c r="H103" s="471">
        <v>20000000</v>
      </c>
      <c r="I103" s="472"/>
    </row>
    <row r="104" spans="1:11" ht="21.95" customHeight="1">
      <c r="A104" s="76">
        <v>2</v>
      </c>
      <c r="B104" s="225" t="s">
        <v>461</v>
      </c>
      <c r="C104" s="299" t="s">
        <v>105</v>
      </c>
      <c r="D104" s="355"/>
      <c r="E104" s="300"/>
      <c r="F104" s="388" t="s">
        <v>72</v>
      </c>
      <c r="G104" s="389"/>
      <c r="H104" s="475">
        <v>558800</v>
      </c>
      <c r="I104" s="476"/>
    </row>
    <row r="105" spans="1:11" ht="21.95" customHeight="1">
      <c r="A105" s="76">
        <v>3</v>
      </c>
      <c r="B105" s="72" t="s">
        <v>169</v>
      </c>
      <c r="C105" s="299" t="s">
        <v>81</v>
      </c>
      <c r="D105" s="355"/>
      <c r="E105" s="300"/>
      <c r="F105" s="314" t="s">
        <v>88</v>
      </c>
      <c r="G105" s="315"/>
      <c r="H105" s="296">
        <f>F155/5</f>
        <v>4953000</v>
      </c>
      <c r="I105" s="297"/>
      <c r="J105" s="171"/>
    </row>
    <row r="106" spans="1:11" ht="21.95" customHeight="1">
      <c r="A106" s="215"/>
      <c r="B106" s="216" t="s">
        <v>10</v>
      </c>
      <c r="C106" s="357" t="s">
        <v>467</v>
      </c>
      <c r="D106" s="358"/>
      <c r="E106" s="359"/>
      <c r="F106" s="172"/>
      <c r="G106" s="172"/>
      <c r="H106" s="312">
        <f>SUM(H103:H105)</f>
        <v>25511800</v>
      </c>
      <c r="I106" s="312"/>
    </row>
    <row r="107" spans="1:11" ht="27" customHeight="1">
      <c r="A107" s="144" t="s">
        <v>74</v>
      </c>
      <c r="B107" s="220" t="s">
        <v>75</v>
      </c>
      <c r="C107" s="169"/>
      <c r="D107" s="169"/>
      <c r="E107" s="169"/>
      <c r="F107" s="169"/>
      <c r="G107" s="169"/>
      <c r="H107" s="169"/>
      <c r="I107" s="166"/>
    </row>
    <row r="108" spans="1:11" ht="30" customHeight="1">
      <c r="A108" s="219" t="s">
        <v>0</v>
      </c>
      <c r="B108" s="228" t="s">
        <v>62</v>
      </c>
      <c r="C108" s="228" t="s">
        <v>63</v>
      </c>
      <c r="D108" s="464" t="s">
        <v>64</v>
      </c>
      <c r="E108" s="464"/>
      <c r="F108" s="371" t="s">
        <v>65</v>
      </c>
      <c r="G108" s="371"/>
      <c r="H108" s="371" t="s">
        <v>66</v>
      </c>
      <c r="I108" s="371"/>
    </row>
    <row r="109" spans="1:11" ht="27.95" customHeight="1">
      <c r="A109" s="215">
        <v>1</v>
      </c>
      <c r="B109" s="225" t="s">
        <v>459</v>
      </c>
      <c r="C109" s="79" t="s">
        <v>67</v>
      </c>
      <c r="D109" s="356" t="s">
        <v>460</v>
      </c>
      <c r="E109" s="356"/>
      <c r="F109" s="459" t="s">
        <v>397</v>
      </c>
      <c r="G109" s="459"/>
      <c r="H109" s="462">
        <v>4400000</v>
      </c>
      <c r="I109" s="463"/>
    </row>
    <row r="110" spans="1:11" ht="27.95" customHeight="1">
      <c r="A110" s="215">
        <v>2</v>
      </c>
      <c r="B110" s="225" t="s">
        <v>459</v>
      </c>
      <c r="C110" s="79" t="s">
        <v>67</v>
      </c>
      <c r="D110" s="356" t="s">
        <v>13</v>
      </c>
      <c r="E110" s="356"/>
      <c r="F110" s="422" t="s">
        <v>397</v>
      </c>
      <c r="G110" s="422"/>
      <c r="H110" s="462">
        <v>12000000</v>
      </c>
      <c r="I110" s="463"/>
      <c r="J110" s="41"/>
    </row>
    <row r="111" spans="1:11" ht="27.95" customHeight="1">
      <c r="A111" s="215">
        <v>3</v>
      </c>
      <c r="B111" s="225" t="s">
        <v>459</v>
      </c>
      <c r="C111" s="79" t="s">
        <v>67</v>
      </c>
      <c r="D111" s="356" t="s">
        <v>283</v>
      </c>
      <c r="E111" s="356"/>
      <c r="F111" s="459" t="s">
        <v>397</v>
      </c>
      <c r="G111" s="459"/>
      <c r="H111" s="462">
        <v>50000000</v>
      </c>
      <c r="I111" s="463"/>
    </row>
    <row r="112" spans="1:11" ht="18" customHeight="1">
      <c r="A112" s="215">
        <v>4</v>
      </c>
      <c r="B112" s="225" t="s">
        <v>170</v>
      </c>
      <c r="C112" s="79" t="s">
        <v>67</v>
      </c>
      <c r="D112" s="356" t="s">
        <v>13</v>
      </c>
      <c r="E112" s="356"/>
      <c r="F112" s="459" t="s">
        <v>70</v>
      </c>
      <c r="G112" s="459"/>
      <c r="H112" s="460">
        <v>1500000</v>
      </c>
      <c r="I112" s="460"/>
    </row>
    <row r="113" spans="1:10" ht="18" customHeight="1">
      <c r="A113" s="215">
        <v>5</v>
      </c>
      <c r="B113" s="225" t="s">
        <v>170</v>
      </c>
      <c r="C113" s="79" t="s">
        <v>67</v>
      </c>
      <c r="D113" s="356" t="s">
        <v>13</v>
      </c>
      <c r="E113" s="356"/>
      <c r="F113" s="379" t="s">
        <v>212</v>
      </c>
      <c r="G113" s="380"/>
      <c r="H113" s="460">
        <v>2000000</v>
      </c>
      <c r="I113" s="460"/>
    </row>
    <row r="114" spans="1:10" ht="18" customHeight="1">
      <c r="A114" s="215">
        <v>6</v>
      </c>
      <c r="B114" s="225" t="s">
        <v>170</v>
      </c>
      <c r="C114" s="79" t="s">
        <v>67</v>
      </c>
      <c r="D114" s="356" t="s">
        <v>13</v>
      </c>
      <c r="E114" s="356"/>
      <c r="F114" s="379" t="s">
        <v>212</v>
      </c>
      <c r="G114" s="380"/>
      <c r="H114" s="460">
        <v>2000000</v>
      </c>
      <c r="I114" s="460"/>
    </row>
    <row r="115" spans="1:10" ht="18" customHeight="1">
      <c r="A115" s="215">
        <v>7</v>
      </c>
      <c r="B115" s="225" t="s">
        <v>170</v>
      </c>
      <c r="C115" s="79" t="s">
        <v>67</v>
      </c>
      <c r="D115" s="356" t="s">
        <v>13</v>
      </c>
      <c r="E115" s="356"/>
      <c r="F115" s="459" t="s">
        <v>70</v>
      </c>
      <c r="G115" s="459"/>
      <c r="H115" s="460">
        <v>2000000</v>
      </c>
      <c r="I115" s="460"/>
      <c r="J115" s="46"/>
    </row>
    <row r="116" spans="1:10" ht="18" customHeight="1">
      <c r="A116" s="215">
        <v>8</v>
      </c>
      <c r="B116" s="225" t="s">
        <v>170</v>
      </c>
      <c r="C116" s="79" t="s">
        <v>67</v>
      </c>
      <c r="D116" s="356" t="s">
        <v>13</v>
      </c>
      <c r="E116" s="356"/>
      <c r="F116" s="379" t="s">
        <v>212</v>
      </c>
      <c r="G116" s="380"/>
      <c r="H116" s="460">
        <v>2000000</v>
      </c>
      <c r="I116" s="460"/>
      <c r="J116" s="46"/>
    </row>
    <row r="117" spans="1:10" ht="18" customHeight="1">
      <c r="A117" s="215">
        <v>9</v>
      </c>
      <c r="B117" s="225" t="s">
        <v>170</v>
      </c>
      <c r="C117" s="79" t="s">
        <v>67</v>
      </c>
      <c r="D117" s="356" t="s">
        <v>13</v>
      </c>
      <c r="E117" s="356"/>
      <c r="F117" s="379" t="s">
        <v>212</v>
      </c>
      <c r="G117" s="380"/>
      <c r="H117" s="460">
        <v>2000000</v>
      </c>
      <c r="I117" s="460"/>
    </row>
    <row r="118" spans="1:10" ht="18" customHeight="1">
      <c r="A118" s="215">
        <v>10</v>
      </c>
      <c r="B118" s="225" t="s">
        <v>170</v>
      </c>
      <c r="C118" s="79" t="s">
        <v>67</v>
      </c>
      <c r="D118" s="356" t="s">
        <v>13</v>
      </c>
      <c r="E118" s="356"/>
      <c r="F118" s="459" t="s">
        <v>70</v>
      </c>
      <c r="G118" s="459"/>
      <c r="H118" s="460">
        <v>2000000</v>
      </c>
      <c r="I118" s="460"/>
    </row>
    <row r="119" spans="1:10" ht="18" customHeight="1">
      <c r="A119" s="215">
        <v>11</v>
      </c>
      <c r="B119" s="225" t="s">
        <v>170</v>
      </c>
      <c r="C119" s="79" t="s">
        <v>67</v>
      </c>
      <c r="D119" s="356" t="s">
        <v>13</v>
      </c>
      <c r="E119" s="356"/>
      <c r="F119" s="459" t="s">
        <v>70</v>
      </c>
      <c r="G119" s="459"/>
      <c r="H119" s="460">
        <v>2000000</v>
      </c>
      <c r="I119" s="460"/>
    </row>
    <row r="120" spans="1:10" ht="18" customHeight="1">
      <c r="A120" s="215">
        <v>12</v>
      </c>
      <c r="B120" s="225" t="s">
        <v>170</v>
      </c>
      <c r="C120" s="79" t="s">
        <v>67</v>
      </c>
      <c r="D120" s="356" t="s">
        <v>13</v>
      </c>
      <c r="E120" s="356"/>
      <c r="F120" s="459" t="s">
        <v>69</v>
      </c>
      <c r="G120" s="459"/>
      <c r="H120" s="460">
        <v>1500000</v>
      </c>
      <c r="I120" s="460"/>
    </row>
    <row r="121" spans="1:10" ht="18" customHeight="1">
      <c r="A121" s="215">
        <v>13</v>
      </c>
      <c r="B121" s="225" t="s">
        <v>170</v>
      </c>
      <c r="C121" s="79" t="s">
        <v>67</v>
      </c>
      <c r="D121" s="356" t="s">
        <v>13</v>
      </c>
      <c r="E121" s="356"/>
      <c r="F121" s="459" t="s">
        <v>69</v>
      </c>
      <c r="G121" s="459"/>
      <c r="H121" s="460">
        <v>1500000</v>
      </c>
      <c r="I121" s="460"/>
    </row>
    <row r="122" spans="1:10" ht="18" customHeight="1">
      <c r="A122" s="215">
        <v>14</v>
      </c>
      <c r="B122" s="225" t="s">
        <v>461</v>
      </c>
      <c r="C122" s="79" t="s">
        <v>67</v>
      </c>
      <c r="D122" s="356" t="s">
        <v>13</v>
      </c>
      <c r="E122" s="356"/>
      <c r="F122" s="459" t="s">
        <v>70</v>
      </c>
      <c r="G122" s="459"/>
      <c r="H122" s="460">
        <v>1500000</v>
      </c>
      <c r="I122" s="460"/>
    </row>
    <row r="123" spans="1:10" ht="18" customHeight="1">
      <c r="A123" s="215">
        <v>15</v>
      </c>
      <c r="B123" s="225" t="s">
        <v>461</v>
      </c>
      <c r="C123" s="79" t="s">
        <v>67</v>
      </c>
      <c r="D123" s="356" t="s">
        <v>13</v>
      </c>
      <c r="E123" s="356"/>
      <c r="F123" s="459" t="s">
        <v>70</v>
      </c>
      <c r="G123" s="459"/>
      <c r="H123" s="460">
        <v>2000000</v>
      </c>
      <c r="I123" s="460"/>
    </row>
    <row r="124" spans="1:10" ht="18" customHeight="1">
      <c r="A124" s="215">
        <v>16</v>
      </c>
      <c r="B124" s="225" t="s">
        <v>461</v>
      </c>
      <c r="C124" s="79" t="s">
        <v>67</v>
      </c>
      <c r="D124" s="356" t="s">
        <v>13</v>
      </c>
      <c r="E124" s="356"/>
      <c r="F124" s="379" t="s">
        <v>212</v>
      </c>
      <c r="G124" s="380"/>
      <c r="H124" s="460">
        <v>1000000</v>
      </c>
      <c r="I124" s="460"/>
    </row>
    <row r="125" spans="1:10" ht="30" customHeight="1">
      <c r="A125" s="215">
        <v>17</v>
      </c>
      <c r="B125" s="225" t="s">
        <v>171</v>
      </c>
      <c r="C125" s="79" t="s">
        <v>462</v>
      </c>
      <c r="D125" s="356" t="s">
        <v>13</v>
      </c>
      <c r="E125" s="356"/>
      <c r="F125" s="459" t="s">
        <v>469</v>
      </c>
      <c r="G125" s="459"/>
      <c r="H125" s="460">
        <v>3000000</v>
      </c>
      <c r="I125" s="460"/>
    </row>
    <row r="126" spans="1:10" ht="18" customHeight="1">
      <c r="A126" s="215">
        <v>18</v>
      </c>
      <c r="B126" s="225" t="s">
        <v>171</v>
      </c>
      <c r="C126" s="79" t="s">
        <v>67</v>
      </c>
      <c r="D126" s="356" t="s">
        <v>13</v>
      </c>
      <c r="E126" s="356"/>
      <c r="F126" s="459" t="s">
        <v>69</v>
      </c>
      <c r="G126" s="459"/>
      <c r="H126" s="460">
        <v>1500000</v>
      </c>
      <c r="I126" s="460"/>
    </row>
    <row r="127" spans="1:10" ht="18" customHeight="1">
      <c r="A127" s="215">
        <v>19</v>
      </c>
      <c r="B127" s="225" t="s">
        <v>171</v>
      </c>
      <c r="C127" s="79" t="s">
        <v>67</v>
      </c>
      <c r="D127" s="356" t="s">
        <v>13</v>
      </c>
      <c r="E127" s="356"/>
      <c r="F127" s="459" t="s">
        <v>69</v>
      </c>
      <c r="G127" s="459"/>
      <c r="H127" s="460">
        <v>1000000</v>
      </c>
      <c r="I127" s="460"/>
    </row>
    <row r="128" spans="1:10" ht="18" customHeight="1">
      <c r="A128" s="215">
        <v>20</v>
      </c>
      <c r="B128" s="225" t="s">
        <v>171</v>
      </c>
      <c r="C128" s="79" t="s">
        <v>67</v>
      </c>
      <c r="D128" s="356" t="s">
        <v>13</v>
      </c>
      <c r="E128" s="356"/>
      <c r="F128" s="459" t="s">
        <v>69</v>
      </c>
      <c r="G128" s="459"/>
      <c r="H128" s="460">
        <v>1500000</v>
      </c>
      <c r="I128" s="460"/>
    </row>
    <row r="129" spans="1:9" ht="18" customHeight="1">
      <c r="A129" s="215">
        <v>21</v>
      </c>
      <c r="B129" s="225" t="s">
        <v>171</v>
      </c>
      <c r="C129" s="79" t="s">
        <v>67</v>
      </c>
      <c r="D129" s="356" t="s">
        <v>13</v>
      </c>
      <c r="E129" s="356"/>
      <c r="F129" s="459" t="s">
        <v>69</v>
      </c>
      <c r="G129" s="459"/>
      <c r="H129" s="460">
        <v>1500000</v>
      </c>
      <c r="I129" s="460"/>
    </row>
    <row r="130" spans="1:9" ht="18" customHeight="1">
      <c r="A130" s="215">
        <v>22</v>
      </c>
      <c r="B130" s="225" t="s">
        <v>171</v>
      </c>
      <c r="C130" s="79" t="s">
        <v>67</v>
      </c>
      <c r="D130" s="356" t="s">
        <v>13</v>
      </c>
      <c r="E130" s="356"/>
      <c r="F130" s="459" t="s">
        <v>69</v>
      </c>
      <c r="G130" s="459"/>
      <c r="H130" s="460">
        <v>1500000</v>
      </c>
      <c r="I130" s="460"/>
    </row>
    <row r="131" spans="1:9" ht="18" customHeight="1">
      <c r="A131" s="215">
        <v>23</v>
      </c>
      <c r="B131" s="225" t="s">
        <v>171</v>
      </c>
      <c r="C131" s="79" t="s">
        <v>67</v>
      </c>
      <c r="D131" s="356" t="s">
        <v>13</v>
      </c>
      <c r="E131" s="356"/>
      <c r="F131" s="459" t="s">
        <v>69</v>
      </c>
      <c r="G131" s="459"/>
      <c r="H131" s="460">
        <v>1500000</v>
      </c>
      <c r="I131" s="460"/>
    </row>
    <row r="132" spans="1:9" ht="27.95" customHeight="1">
      <c r="A132" s="215">
        <v>24</v>
      </c>
      <c r="B132" s="225" t="s">
        <v>171</v>
      </c>
      <c r="C132" s="79" t="s">
        <v>67</v>
      </c>
      <c r="D132" s="356" t="s">
        <v>13</v>
      </c>
      <c r="E132" s="356"/>
      <c r="F132" s="459" t="s">
        <v>397</v>
      </c>
      <c r="G132" s="459"/>
      <c r="H132" s="460">
        <v>1000000</v>
      </c>
      <c r="I132" s="460"/>
    </row>
    <row r="133" spans="1:9" ht="18" customHeight="1">
      <c r="A133" s="215">
        <v>25</v>
      </c>
      <c r="B133" s="225" t="s">
        <v>171</v>
      </c>
      <c r="C133" s="79" t="s">
        <v>67</v>
      </c>
      <c r="D133" s="356" t="s">
        <v>13</v>
      </c>
      <c r="E133" s="356"/>
      <c r="F133" s="379" t="s">
        <v>212</v>
      </c>
      <c r="G133" s="380"/>
      <c r="H133" s="460">
        <v>2000000</v>
      </c>
      <c r="I133" s="460"/>
    </row>
    <row r="134" spans="1:9" ht="18" customHeight="1">
      <c r="A134" s="215">
        <v>26</v>
      </c>
      <c r="B134" s="225" t="s">
        <v>171</v>
      </c>
      <c r="C134" s="79" t="s">
        <v>71</v>
      </c>
      <c r="D134" s="356" t="s">
        <v>13</v>
      </c>
      <c r="E134" s="356"/>
      <c r="F134" s="459" t="s">
        <v>314</v>
      </c>
      <c r="G134" s="459"/>
      <c r="H134" s="460">
        <v>1000000</v>
      </c>
      <c r="I134" s="460"/>
    </row>
    <row r="135" spans="1:9" ht="18" customHeight="1">
      <c r="A135" s="215">
        <v>27</v>
      </c>
      <c r="B135" s="225" t="s">
        <v>171</v>
      </c>
      <c r="C135" s="79" t="s">
        <v>71</v>
      </c>
      <c r="D135" s="356" t="s">
        <v>13</v>
      </c>
      <c r="E135" s="356"/>
      <c r="F135" s="459" t="s">
        <v>314</v>
      </c>
      <c r="G135" s="459"/>
      <c r="H135" s="460">
        <v>2500000</v>
      </c>
      <c r="I135" s="460"/>
    </row>
    <row r="136" spans="1:9" ht="18" customHeight="1">
      <c r="A136" s="215">
        <v>28</v>
      </c>
      <c r="B136" s="225" t="s">
        <v>171</v>
      </c>
      <c r="C136" s="79" t="s">
        <v>67</v>
      </c>
      <c r="D136" s="356" t="s">
        <v>13</v>
      </c>
      <c r="E136" s="356"/>
      <c r="F136" s="459" t="s">
        <v>69</v>
      </c>
      <c r="G136" s="459"/>
      <c r="H136" s="460">
        <v>1500000</v>
      </c>
      <c r="I136" s="460"/>
    </row>
    <row r="137" spans="1:9" ht="18" customHeight="1">
      <c r="A137" s="215">
        <v>29</v>
      </c>
      <c r="B137" s="225" t="s">
        <v>171</v>
      </c>
      <c r="C137" s="79" t="s">
        <v>67</v>
      </c>
      <c r="D137" s="356" t="s">
        <v>13</v>
      </c>
      <c r="E137" s="356"/>
      <c r="F137" s="459" t="s">
        <v>69</v>
      </c>
      <c r="G137" s="459"/>
      <c r="H137" s="460">
        <v>1500000</v>
      </c>
      <c r="I137" s="460"/>
    </row>
    <row r="138" spans="1:9" ht="27.95" customHeight="1">
      <c r="A138" s="215">
        <v>30</v>
      </c>
      <c r="B138" s="225" t="s">
        <v>171</v>
      </c>
      <c r="C138" s="79" t="s">
        <v>67</v>
      </c>
      <c r="D138" s="356" t="s">
        <v>463</v>
      </c>
      <c r="E138" s="356"/>
      <c r="F138" s="459" t="s">
        <v>206</v>
      </c>
      <c r="G138" s="459"/>
      <c r="H138" s="460">
        <v>15000000</v>
      </c>
      <c r="I138" s="460"/>
    </row>
    <row r="139" spans="1:9" ht="27.95" customHeight="1">
      <c r="A139" s="215">
        <v>31</v>
      </c>
      <c r="B139" s="225" t="s">
        <v>171</v>
      </c>
      <c r="C139" s="79" t="s">
        <v>67</v>
      </c>
      <c r="D139" s="356" t="s">
        <v>464</v>
      </c>
      <c r="E139" s="356"/>
      <c r="F139" s="459" t="s">
        <v>397</v>
      </c>
      <c r="G139" s="459"/>
      <c r="H139" s="460">
        <v>11000000</v>
      </c>
      <c r="I139" s="460"/>
    </row>
    <row r="140" spans="1:9" ht="18" customHeight="1">
      <c r="A140" s="215">
        <v>32</v>
      </c>
      <c r="B140" s="225" t="s">
        <v>465</v>
      </c>
      <c r="C140" s="79" t="s">
        <v>67</v>
      </c>
      <c r="D140" s="356" t="s">
        <v>13</v>
      </c>
      <c r="E140" s="356"/>
      <c r="F140" s="459" t="s">
        <v>69</v>
      </c>
      <c r="G140" s="459"/>
      <c r="H140" s="460">
        <v>3000000</v>
      </c>
      <c r="I140" s="460"/>
    </row>
    <row r="141" spans="1:9" ht="18" customHeight="1">
      <c r="A141" s="215">
        <v>33</v>
      </c>
      <c r="B141" s="225" t="s">
        <v>465</v>
      </c>
      <c r="C141" s="79" t="s">
        <v>67</v>
      </c>
      <c r="D141" s="356" t="s">
        <v>13</v>
      </c>
      <c r="E141" s="356"/>
      <c r="F141" s="459" t="s">
        <v>70</v>
      </c>
      <c r="G141" s="459"/>
      <c r="H141" s="460">
        <v>2000000</v>
      </c>
      <c r="I141" s="460"/>
    </row>
    <row r="142" spans="1:9" ht="18" customHeight="1">
      <c r="A142" s="215">
        <v>34</v>
      </c>
      <c r="B142" s="225" t="s">
        <v>465</v>
      </c>
      <c r="C142" s="79" t="s">
        <v>67</v>
      </c>
      <c r="D142" s="356" t="s">
        <v>13</v>
      </c>
      <c r="E142" s="356"/>
      <c r="F142" s="459" t="s">
        <v>70</v>
      </c>
      <c r="G142" s="459"/>
      <c r="H142" s="461">
        <v>2000000</v>
      </c>
      <c r="I142" s="461"/>
    </row>
    <row r="143" spans="1:9" ht="27.95" customHeight="1">
      <c r="A143" s="215">
        <v>35</v>
      </c>
      <c r="B143" s="225" t="s">
        <v>465</v>
      </c>
      <c r="C143" s="79" t="s">
        <v>67</v>
      </c>
      <c r="D143" s="356" t="s">
        <v>220</v>
      </c>
      <c r="E143" s="356"/>
      <c r="F143" s="459" t="s">
        <v>114</v>
      </c>
      <c r="G143" s="459"/>
      <c r="H143" s="460">
        <v>2750000</v>
      </c>
      <c r="I143" s="460"/>
    </row>
    <row r="144" spans="1:9" ht="18" customHeight="1">
      <c r="A144" s="215">
        <v>36</v>
      </c>
      <c r="B144" s="225" t="s">
        <v>465</v>
      </c>
      <c r="C144" s="79" t="s">
        <v>67</v>
      </c>
      <c r="D144" s="356" t="s">
        <v>13</v>
      </c>
      <c r="E144" s="356"/>
      <c r="F144" s="459" t="s">
        <v>70</v>
      </c>
      <c r="G144" s="459"/>
      <c r="H144" s="460">
        <v>2000000</v>
      </c>
      <c r="I144" s="460"/>
    </row>
    <row r="145" spans="1:12 16384:16384" ht="18" customHeight="1">
      <c r="A145" s="215">
        <v>37</v>
      </c>
      <c r="B145" s="225" t="s">
        <v>465</v>
      </c>
      <c r="C145" s="79" t="s">
        <v>67</v>
      </c>
      <c r="D145" s="356" t="s">
        <v>13</v>
      </c>
      <c r="E145" s="356"/>
      <c r="F145" s="459" t="s">
        <v>69</v>
      </c>
      <c r="G145" s="459"/>
      <c r="H145" s="460">
        <v>2000000</v>
      </c>
      <c r="I145" s="460"/>
    </row>
    <row r="146" spans="1:12 16384:16384" ht="18" customHeight="1">
      <c r="A146" s="215">
        <v>38</v>
      </c>
      <c r="B146" s="225" t="s">
        <v>465</v>
      </c>
      <c r="C146" s="79" t="s">
        <v>67</v>
      </c>
      <c r="D146" s="356" t="s">
        <v>13</v>
      </c>
      <c r="E146" s="356"/>
      <c r="F146" s="459" t="s">
        <v>69</v>
      </c>
      <c r="G146" s="459"/>
      <c r="H146" s="460">
        <v>2000000</v>
      </c>
      <c r="I146" s="460"/>
    </row>
    <row r="147" spans="1:12 16384:16384" ht="18" customHeight="1">
      <c r="A147" s="215">
        <v>39</v>
      </c>
      <c r="B147" s="225" t="s">
        <v>465</v>
      </c>
      <c r="C147" s="79" t="s">
        <v>67</v>
      </c>
      <c r="D147" s="356" t="s">
        <v>13</v>
      </c>
      <c r="E147" s="356"/>
      <c r="F147" s="459" t="s">
        <v>70</v>
      </c>
      <c r="G147" s="459"/>
      <c r="H147" s="460">
        <v>2000000</v>
      </c>
      <c r="I147" s="460"/>
    </row>
    <row r="148" spans="1:12 16384:16384" ht="18" customHeight="1">
      <c r="A148" s="215">
        <v>40</v>
      </c>
      <c r="B148" s="225" t="s">
        <v>466</v>
      </c>
      <c r="C148" s="79" t="s">
        <v>71</v>
      </c>
      <c r="D148" s="356" t="s">
        <v>112</v>
      </c>
      <c r="E148" s="356"/>
      <c r="F148" s="459" t="s">
        <v>314</v>
      </c>
      <c r="G148" s="459"/>
      <c r="H148" s="460">
        <v>750000</v>
      </c>
      <c r="I148" s="460"/>
    </row>
    <row r="149" spans="1:12 16384:16384" ht="18" customHeight="1">
      <c r="A149" s="215">
        <v>41</v>
      </c>
      <c r="B149" s="225" t="s">
        <v>466</v>
      </c>
      <c r="C149" s="79" t="s">
        <v>71</v>
      </c>
      <c r="D149" s="356" t="s">
        <v>288</v>
      </c>
      <c r="E149" s="356"/>
      <c r="F149" s="459" t="s">
        <v>314</v>
      </c>
      <c r="G149" s="459"/>
      <c r="H149" s="460">
        <v>40380000</v>
      </c>
      <c r="I149" s="460"/>
    </row>
    <row r="150" spans="1:12 16384:16384" ht="27.95" customHeight="1">
      <c r="A150" s="215">
        <v>42</v>
      </c>
      <c r="B150" s="225" t="s">
        <v>466</v>
      </c>
      <c r="C150" s="79" t="s">
        <v>67</v>
      </c>
      <c r="D150" s="356" t="s">
        <v>283</v>
      </c>
      <c r="E150" s="356"/>
      <c r="F150" s="459" t="s">
        <v>114</v>
      </c>
      <c r="G150" s="459"/>
      <c r="H150" s="473">
        <v>2550000</v>
      </c>
      <c r="I150" s="473"/>
      <c r="K150" s="171"/>
      <c r="L150" s="171"/>
    </row>
    <row r="151" spans="1:12 16384:16384" ht="20.100000000000001" customHeight="1">
      <c r="A151" s="215">
        <v>43</v>
      </c>
      <c r="B151" s="225" t="s">
        <v>123</v>
      </c>
      <c r="C151" s="79" t="s">
        <v>73</v>
      </c>
      <c r="D151" s="366" t="s">
        <v>95</v>
      </c>
      <c r="E151" s="366"/>
      <c r="F151" s="474" t="s">
        <v>88</v>
      </c>
      <c r="G151" s="474"/>
      <c r="H151" s="460">
        <v>40367570</v>
      </c>
      <c r="I151" s="460"/>
      <c r="J151" s="171"/>
      <c r="L151" s="171"/>
      <c r="XFD151" s="170">
        <f>SUM(A151:XFC151)</f>
        <v>40367613</v>
      </c>
    </row>
    <row r="152" spans="1:12 16384:16384" ht="27.95" customHeight="1">
      <c r="A152" s="215"/>
      <c r="B152" s="465" t="s">
        <v>91</v>
      </c>
      <c r="C152" s="465"/>
      <c r="D152" s="466" t="s">
        <v>468</v>
      </c>
      <c r="E152" s="467"/>
      <c r="F152" s="356"/>
      <c r="G152" s="356"/>
      <c r="H152" s="312">
        <f>SUM(H109:H151)</f>
        <v>238197570</v>
      </c>
      <c r="I152" s="312"/>
    </row>
    <row r="153" spans="1:12 16384:16384" ht="33" customHeight="1">
      <c r="A153" s="347" t="s">
        <v>90</v>
      </c>
      <c r="B153" s="348"/>
      <c r="C153" s="348"/>
      <c r="D153" s="348"/>
      <c r="E153" s="348"/>
      <c r="F153" s="348"/>
      <c r="G153" s="348"/>
      <c r="H153" s="348"/>
      <c r="I153" s="349"/>
      <c r="J153" s="171"/>
    </row>
    <row r="154" spans="1:12 16384:16384" ht="24.95" customHeight="1">
      <c r="A154" s="222" t="s">
        <v>0</v>
      </c>
      <c r="B154" s="221" t="s">
        <v>89</v>
      </c>
      <c r="C154" s="52"/>
      <c r="D154" s="366" t="s">
        <v>3</v>
      </c>
      <c r="E154" s="366"/>
      <c r="F154" s="366" t="s">
        <v>5</v>
      </c>
      <c r="G154" s="366"/>
      <c r="H154" s="367" t="s">
        <v>10</v>
      </c>
      <c r="I154" s="367"/>
      <c r="J154" s="171"/>
      <c r="K154" s="171"/>
      <c r="L154" s="171"/>
    </row>
    <row r="155" spans="1:12 16384:16384" ht="21.95" customHeight="1">
      <c r="A155" s="211">
        <v>1</v>
      </c>
      <c r="B155" s="207" t="s">
        <v>151</v>
      </c>
      <c r="C155" s="52"/>
      <c r="D155" s="394">
        <f>C99+C78+C56+C47</f>
        <v>322940554</v>
      </c>
      <c r="E155" s="394"/>
      <c r="F155" s="394">
        <f>E78+E56+E47</f>
        <v>24765000</v>
      </c>
      <c r="G155" s="394"/>
      <c r="H155" s="394">
        <f>D155+F155</f>
        <v>347705554</v>
      </c>
      <c r="I155" s="394"/>
      <c r="J155" s="171"/>
      <c r="K155" s="171"/>
    </row>
    <row r="156" spans="1:12 16384:16384" ht="21.95" customHeight="1">
      <c r="A156" s="211">
        <v>2</v>
      </c>
      <c r="B156" s="207" t="s">
        <v>93</v>
      </c>
      <c r="C156" s="52"/>
      <c r="D156" s="394">
        <v>77650157</v>
      </c>
      <c r="E156" s="394"/>
      <c r="F156" s="394">
        <v>1059690</v>
      </c>
      <c r="G156" s="394"/>
      <c r="H156" s="394">
        <f>SUM(F156+D156)</f>
        <v>78709847</v>
      </c>
      <c r="I156" s="394"/>
      <c r="J156" s="171"/>
      <c r="K156" s="171"/>
    </row>
    <row r="157" spans="1:12 16384:16384" ht="21.95" customHeight="1">
      <c r="A157" s="211">
        <v>3</v>
      </c>
      <c r="B157" s="207" t="s">
        <v>97</v>
      </c>
      <c r="C157" s="52"/>
      <c r="D157" s="393">
        <f>SUM(D155:D156)</f>
        <v>400590711</v>
      </c>
      <c r="E157" s="393"/>
      <c r="F157" s="393">
        <f>SUM(F155:F156)</f>
        <v>25824690</v>
      </c>
      <c r="G157" s="393"/>
      <c r="H157" s="393">
        <f>SUM(H155:H156)</f>
        <v>426415401</v>
      </c>
      <c r="I157" s="393"/>
      <c r="J157" s="171"/>
      <c r="K157" s="171"/>
      <c r="L157" s="171"/>
    </row>
    <row r="158" spans="1:12 16384:16384" ht="21.95" customHeight="1">
      <c r="A158" s="211">
        <v>4</v>
      </c>
      <c r="B158" s="23" t="s">
        <v>152</v>
      </c>
      <c r="C158" s="52"/>
      <c r="D158" s="394">
        <f>H152</f>
        <v>238197570</v>
      </c>
      <c r="E158" s="394"/>
      <c r="F158" s="394">
        <f>H106</f>
        <v>25511800</v>
      </c>
      <c r="G158" s="394"/>
      <c r="H158" s="395">
        <f>D158+F158</f>
        <v>263709370</v>
      </c>
      <c r="I158" s="395"/>
      <c r="J158" s="171"/>
      <c r="K158" s="224"/>
    </row>
    <row r="159" spans="1:12 16384:16384" ht="21.95" customHeight="1">
      <c r="A159" s="211">
        <v>5</v>
      </c>
      <c r="B159" s="23" t="s">
        <v>153</v>
      </c>
      <c r="C159" s="52"/>
      <c r="D159" s="295">
        <f>D157-D158</f>
        <v>162393141</v>
      </c>
      <c r="E159" s="295"/>
      <c r="F159" s="295">
        <f>F157-F158</f>
        <v>312890</v>
      </c>
      <c r="G159" s="295"/>
      <c r="H159" s="295">
        <f>H157-H158</f>
        <v>162706031</v>
      </c>
      <c r="I159" s="295"/>
      <c r="K159" s="171"/>
    </row>
    <row r="160" spans="1:12 16384:16384" ht="27" customHeight="1">
      <c r="B160" s="30"/>
      <c r="C160" s="30"/>
      <c r="D160" s="30"/>
      <c r="E160" s="30"/>
      <c r="F160" s="32"/>
      <c r="G160" s="30"/>
      <c r="H160" s="30"/>
      <c r="I160" s="30"/>
      <c r="J160" s="38"/>
      <c r="K160" s="171"/>
    </row>
    <row r="161" spans="2:13" ht="27" customHeight="1">
      <c r="B161" s="3"/>
      <c r="C161" s="3"/>
      <c r="D161" s="390" t="s">
        <v>458</v>
      </c>
      <c r="E161" s="390"/>
      <c r="F161" s="390"/>
      <c r="G161" s="390"/>
      <c r="H161" s="390"/>
      <c r="I161" s="390"/>
      <c r="K161" s="224"/>
      <c r="L161" s="38"/>
      <c r="M161" s="171"/>
    </row>
    <row r="162" spans="2:13" ht="20.100000000000001" customHeight="1">
      <c r="B162" s="48" t="s">
        <v>85</v>
      </c>
      <c r="C162" s="209"/>
      <c r="G162" s="209"/>
      <c r="H162" s="209"/>
      <c r="I162" s="209"/>
      <c r="L162" s="38"/>
      <c r="M162" s="171"/>
    </row>
    <row r="163" spans="2:13" ht="20.100000000000001" customHeight="1">
      <c r="B163" s="209" t="s">
        <v>84</v>
      </c>
      <c r="F163" s="209"/>
      <c r="G163" s="209" t="s">
        <v>82</v>
      </c>
      <c r="H163" s="209"/>
      <c r="I163" s="49"/>
      <c r="L163" s="38"/>
      <c r="M163" s="171"/>
    </row>
    <row r="164" spans="2:13" ht="20.100000000000001" customHeight="1">
      <c r="I164" s="50"/>
      <c r="J164" s="40"/>
      <c r="L164" s="171"/>
    </row>
    <row r="165" spans="2:13" ht="20.100000000000001" customHeight="1">
      <c r="B165" s="209"/>
      <c r="C165" s="50"/>
      <c r="G165" s="209"/>
      <c r="H165" s="50"/>
      <c r="J165" s="40"/>
      <c r="K165" s="171"/>
      <c r="L165" s="171"/>
    </row>
    <row r="166" spans="2:13" ht="20.100000000000001" customHeight="1">
      <c r="B166" s="50"/>
      <c r="C166" s="51"/>
      <c r="F166" s="50"/>
      <c r="I166" s="51"/>
      <c r="J166" s="40"/>
    </row>
    <row r="167" spans="2:13">
      <c r="B167" s="51" t="s">
        <v>58</v>
      </c>
      <c r="F167" s="51"/>
      <c r="G167" s="51" t="s">
        <v>83</v>
      </c>
      <c r="H167" s="51"/>
    </row>
  </sheetData>
  <mergeCells count="207">
    <mergeCell ref="B152:C152"/>
    <mergeCell ref="D152:E152"/>
    <mergeCell ref="F152:G152"/>
    <mergeCell ref="H152:I152"/>
    <mergeCell ref="C102:E102"/>
    <mergeCell ref="F102:G102"/>
    <mergeCell ref="H102:I102"/>
    <mergeCell ref="C103:E103"/>
    <mergeCell ref="F103:G103"/>
    <mergeCell ref="H103:I103"/>
    <mergeCell ref="D150:E150"/>
    <mergeCell ref="F150:G150"/>
    <mergeCell ref="H150:I150"/>
    <mergeCell ref="D151:E151"/>
    <mergeCell ref="F151:G151"/>
    <mergeCell ref="H151:I151"/>
    <mergeCell ref="C104:E104"/>
    <mergeCell ref="F104:G104"/>
    <mergeCell ref="H104:I104"/>
    <mergeCell ref="C105:E105"/>
    <mergeCell ref="F105:G105"/>
    <mergeCell ref="H105:I105"/>
    <mergeCell ref="C106:E106"/>
    <mergeCell ref="H106:I106"/>
    <mergeCell ref="D147:E147"/>
    <mergeCell ref="F147:G147"/>
    <mergeCell ref="H147:I147"/>
    <mergeCell ref="D148:E148"/>
    <mergeCell ref="F148:G148"/>
    <mergeCell ref="H148:I148"/>
    <mergeCell ref="D149:E149"/>
    <mergeCell ref="F149:G149"/>
    <mergeCell ref="H149:I149"/>
    <mergeCell ref="D137:E137"/>
    <mergeCell ref="D138:E138"/>
    <mergeCell ref="F123:G123"/>
    <mergeCell ref="H123:I123"/>
    <mergeCell ref="H124:I124"/>
    <mergeCell ref="H137:I137"/>
    <mergeCell ref="H138:I138"/>
    <mergeCell ref="D140:E140"/>
    <mergeCell ref="D146:E146"/>
    <mergeCell ref="F146:G146"/>
    <mergeCell ref="H146:I146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D129:E129"/>
    <mergeCell ref="D130:E130"/>
    <mergeCell ref="F114:G114"/>
    <mergeCell ref="D131:E131"/>
    <mergeCell ref="D111:E111"/>
    <mergeCell ref="D112:E112"/>
    <mergeCell ref="D113:E113"/>
    <mergeCell ref="D114:E114"/>
    <mergeCell ref="D115:E115"/>
    <mergeCell ref="D116:E116"/>
    <mergeCell ref="D117:E117"/>
    <mergeCell ref="F117:G117"/>
    <mergeCell ref="D118:E118"/>
    <mergeCell ref="F118:G118"/>
    <mergeCell ref="F112:G112"/>
    <mergeCell ref="F111:G111"/>
    <mergeCell ref="D161:I161"/>
    <mergeCell ref="D119:E119"/>
    <mergeCell ref="D120:E120"/>
    <mergeCell ref="D121:E121"/>
    <mergeCell ref="D122:E122"/>
    <mergeCell ref="D123:E123"/>
    <mergeCell ref="D124:E124"/>
    <mergeCell ref="F124:G124"/>
    <mergeCell ref="D125:E125"/>
    <mergeCell ref="F125:G125"/>
    <mergeCell ref="H156:I156"/>
    <mergeCell ref="H157:I157"/>
    <mergeCell ref="D132:E132"/>
    <mergeCell ref="D133:E133"/>
    <mergeCell ref="D134:E134"/>
    <mergeCell ref="D135:E135"/>
    <mergeCell ref="D127:E127"/>
    <mergeCell ref="F127:G127"/>
    <mergeCell ref="H127:I127"/>
    <mergeCell ref="H132:I132"/>
    <mergeCell ref="H133:I133"/>
    <mergeCell ref="H134:I134"/>
    <mergeCell ref="F131:G131"/>
    <mergeCell ref="H135:I135"/>
    <mergeCell ref="B58:B59"/>
    <mergeCell ref="C58:F58"/>
    <mergeCell ref="G58:G59"/>
    <mergeCell ref="H58:H59"/>
    <mergeCell ref="F109:G109"/>
    <mergeCell ref="H109:I109"/>
    <mergeCell ref="F110:G110"/>
    <mergeCell ref="H110:I110"/>
    <mergeCell ref="A153:I153"/>
    <mergeCell ref="H112:I112"/>
    <mergeCell ref="F113:G113"/>
    <mergeCell ref="H113:I113"/>
    <mergeCell ref="H136:I136"/>
    <mergeCell ref="H131:I131"/>
    <mergeCell ref="H128:I128"/>
    <mergeCell ref="D136:E136"/>
    <mergeCell ref="D126:E126"/>
    <mergeCell ref="F126:G126"/>
    <mergeCell ref="H126:I126"/>
    <mergeCell ref="H125:I125"/>
    <mergeCell ref="F135:G135"/>
    <mergeCell ref="F136:G136"/>
    <mergeCell ref="D128:E128"/>
    <mergeCell ref="F128:G128"/>
    <mergeCell ref="H111:I111"/>
    <mergeCell ref="B100:I100"/>
    <mergeCell ref="D108:E108"/>
    <mergeCell ref="D109:E109"/>
    <mergeCell ref="D110:E110"/>
    <mergeCell ref="D157:E157"/>
    <mergeCell ref="F154:G154"/>
    <mergeCell ref="F155:G155"/>
    <mergeCell ref="I58:I59"/>
    <mergeCell ref="F116:G116"/>
    <mergeCell ref="H116:I116"/>
    <mergeCell ref="H114:I114"/>
    <mergeCell ref="F115:G115"/>
    <mergeCell ref="H115:I115"/>
    <mergeCell ref="A79:I79"/>
    <mergeCell ref="A80:A81"/>
    <mergeCell ref="B80:B81"/>
    <mergeCell ref="C80:F80"/>
    <mergeCell ref="G80:G81"/>
    <mergeCell ref="H80:H81"/>
    <mergeCell ref="F108:G108"/>
    <mergeCell ref="H108:I108"/>
    <mergeCell ref="F157:G157"/>
    <mergeCell ref="A58:A59"/>
    <mergeCell ref="A7:I7"/>
    <mergeCell ref="A8:I8"/>
    <mergeCell ref="A10:I10"/>
    <mergeCell ref="A11:I11"/>
    <mergeCell ref="A12:I12"/>
    <mergeCell ref="A13:A14"/>
    <mergeCell ref="B13:B14"/>
    <mergeCell ref="I80:I81"/>
    <mergeCell ref="A99:B99"/>
    <mergeCell ref="C13:F13"/>
    <mergeCell ref="G13:G14"/>
    <mergeCell ref="H13:H14"/>
    <mergeCell ref="I13:I14"/>
    <mergeCell ref="A47:B47"/>
    <mergeCell ref="A48:I48"/>
    <mergeCell ref="A78:B78"/>
    <mergeCell ref="A49:A50"/>
    <mergeCell ref="B49:B50"/>
    <mergeCell ref="C49:F49"/>
    <mergeCell ref="G49:G50"/>
    <mergeCell ref="H49:H50"/>
    <mergeCell ref="I49:I50"/>
    <mergeCell ref="A56:B56"/>
    <mergeCell ref="A57:I57"/>
    <mergeCell ref="F159:G159"/>
    <mergeCell ref="H159:I159"/>
    <mergeCell ref="F121:G121"/>
    <mergeCell ref="H121:I121"/>
    <mergeCell ref="H117:I117"/>
    <mergeCell ref="F122:G122"/>
    <mergeCell ref="H122:I122"/>
    <mergeCell ref="F140:G140"/>
    <mergeCell ref="H140:I140"/>
    <mergeCell ref="H139:I139"/>
    <mergeCell ref="F129:G129"/>
    <mergeCell ref="H129:I129"/>
    <mergeCell ref="F130:G130"/>
    <mergeCell ref="H130:I130"/>
    <mergeCell ref="F139:G139"/>
    <mergeCell ref="F120:G120"/>
    <mergeCell ref="H120:I120"/>
    <mergeCell ref="H118:I118"/>
    <mergeCell ref="D159:E159"/>
    <mergeCell ref="F158:G158"/>
    <mergeCell ref="H158:I158"/>
    <mergeCell ref="D158:E158"/>
    <mergeCell ref="F141:G141"/>
    <mergeCell ref="F132:G132"/>
    <mergeCell ref="F133:G133"/>
    <mergeCell ref="F134:G134"/>
    <mergeCell ref="F119:G119"/>
    <mergeCell ref="H119:I119"/>
    <mergeCell ref="F137:G137"/>
    <mergeCell ref="F138:G138"/>
    <mergeCell ref="F156:G156"/>
    <mergeCell ref="H141:I141"/>
    <mergeCell ref="F142:G142"/>
    <mergeCell ref="H142:I142"/>
    <mergeCell ref="D141:E141"/>
    <mergeCell ref="D142:E142"/>
    <mergeCell ref="D154:E154"/>
    <mergeCell ref="D155:E155"/>
    <mergeCell ref="D156:E156"/>
    <mergeCell ref="H154:I154"/>
    <mergeCell ref="H155:I155"/>
    <mergeCell ref="D139:E139"/>
  </mergeCells>
  <pageMargins left="0.51181102362204722" right="0.39370078740157483" top="0.39370078740157483" bottom="0.39370078740157483" header="0.31496062992125984" footer="0.31496062992125984"/>
  <pageSetup paperSize="9" scale="8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6:M164"/>
  <sheetViews>
    <sheetView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1.28515625" style="170" customWidth="1"/>
    <col min="3" max="3" width="11.5703125" style="170" customWidth="1"/>
    <col min="4" max="4" width="5.5703125" style="170" customWidth="1"/>
    <col min="5" max="5" width="11.85546875" style="170" customWidth="1"/>
    <col min="6" max="6" width="5.5703125" style="170" customWidth="1"/>
    <col min="7" max="7" width="13" style="170" customWidth="1"/>
    <col min="8" max="8" width="6.5703125" style="170" customWidth="1"/>
    <col min="9" max="9" width="8.85546875" style="170" customWidth="1"/>
    <col min="10" max="10" width="19.42578125" style="170" customWidth="1"/>
    <col min="11" max="11" width="16.5703125" style="170" customWidth="1"/>
    <col min="12" max="12" width="21.140625" style="170" customWidth="1"/>
    <col min="13" max="13" width="15" style="170" customWidth="1"/>
    <col min="14" max="14" width="12.7109375" style="170" customWidth="1"/>
    <col min="15" max="16384" width="9.140625" style="170"/>
  </cols>
  <sheetData>
    <row r="6" spans="1:12" ht="14.1" customHeight="1"/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470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>
      <c r="A10" s="324" t="s">
        <v>495</v>
      </c>
      <c r="B10" s="325"/>
      <c r="C10" s="325"/>
      <c r="D10" s="325"/>
      <c r="E10" s="325"/>
      <c r="F10" s="325"/>
      <c r="G10" s="325"/>
      <c r="H10" s="325"/>
      <c r="I10" s="326"/>
    </row>
    <row r="11" spans="1:12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43" t="s">
        <v>7</v>
      </c>
      <c r="L13" s="38"/>
    </row>
    <row r="14" spans="1:12" ht="20.25" thickBot="1">
      <c r="A14" s="339"/>
      <c r="B14" s="339"/>
      <c r="C14" s="24" t="s">
        <v>3</v>
      </c>
      <c r="D14" s="9" t="s">
        <v>4</v>
      </c>
      <c r="E14" s="24" t="s">
        <v>5</v>
      </c>
      <c r="F14" s="9" t="s">
        <v>4</v>
      </c>
      <c r="G14" s="337"/>
      <c r="H14" s="337"/>
      <c r="I14" s="344"/>
      <c r="L14" s="38"/>
    </row>
    <row r="15" spans="1:12" ht="15.75" thickTop="1">
      <c r="A15" s="154">
        <v>1</v>
      </c>
      <c r="B15" s="21" t="s">
        <v>86</v>
      </c>
      <c r="C15" s="12">
        <v>155263</v>
      </c>
      <c r="D15" s="12">
        <v>1</v>
      </c>
      <c r="E15" s="12">
        <v>0</v>
      </c>
      <c r="F15" s="12">
        <v>0</v>
      </c>
      <c r="G15" s="12">
        <f>C15</f>
        <v>155263</v>
      </c>
      <c r="H15" s="12">
        <v>1</v>
      </c>
      <c r="I15" s="11"/>
      <c r="J15" s="41"/>
    </row>
    <row r="16" spans="1:12">
      <c r="A16" s="230">
        <v>2</v>
      </c>
      <c r="B16" s="22" t="s">
        <v>87</v>
      </c>
      <c r="C16" s="12">
        <f>G16</f>
        <v>134115</v>
      </c>
      <c r="D16" s="12">
        <v>1</v>
      </c>
      <c r="E16" s="12">
        <v>0</v>
      </c>
      <c r="F16" s="12">
        <v>0</v>
      </c>
      <c r="G16" s="12">
        <v>134115</v>
      </c>
      <c r="H16" s="12">
        <v>1</v>
      </c>
      <c r="I16" s="176"/>
      <c r="J16" s="41"/>
      <c r="K16" s="41">
        <f>G15+G16+G17</f>
        <v>7306560</v>
      </c>
    </row>
    <row r="17" spans="1:13">
      <c r="A17" s="154">
        <v>3</v>
      </c>
      <c r="B17" s="22" t="s">
        <v>80</v>
      </c>
      <c r="C17" s="12">
        <v>5897182</v>
      </c>
      <c r="D17" s="12">
        <v>50</v>
      </c>
      <c r="E17" s="12">
        <v>1120000</v>
      </c>
      <c r="F17" s="12">
        <v>41</v>
      </c>
      <c r="G17" s="12">
        <f>C17+E17</f>
        <v>7017182</v>
      </c>
      <c r="H17" s="12">
        <f>D17+F17</f>
        <v>91</v>
      </c>
      <c r="I17" s="176"/>
      <c r="J17" s="41"/>
      <c r="L17" s="38"/>
    </row>
    <row r="18" spans="1:13">
      <c r="A18" s="230">
        <v>4</v>
      </c>
      <c r="B18" s="22" t="s">
        <v>119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76"/>
      <c r="J18" s="41"/>
    </row>
    <row r="19" spans="1:13">
      <c r="A19" s="154">
        <v>5</v>
      </c>
      <c r="B19" s="22" t="s">
        <v>120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76"/>
      <c r="J19" s="41"/>
      <c r="K19" s="41"/>
      <c r="M19" s="38"/>
    </row>
    <row r="20" spans="1:13" ht="25.5">
      <c r="A20" s="230">
        <v>6</v>
      </c>
      <c r="B20" s="22" t="s">
        <v>33</v>
      </c>
      <c r="C20" s="12">
        <f>G20</f>
        <v>1844398</v>
      </c>
      <c r="D20" s="12">
        <v>20</v>
      </c>
      <c r="E20" s="12">
        <v>0</v>
      </c>
      <c r="F20" s="12">
        <v>0</v>
      </c>
      <c r="G20" s="12">
        <v>1844398</v>
      </c>
      <c r="H20" s="12">
        <f>D20</f>
        <v>20</v>
      </c>
      <c r="I20" s="231"/>
    </row>
    <row r="21" spans="1:13" ht="25.5">
      <c r="A21" s="154">
        <v>7</v>
      </c>
      <c r="B21" s="22" t="s">
        <v>34</v>
      </c>
      <c r="C21" s="12">
        <f>G21-E21</f>
        <v>1284303</v>
      </c>
      <c r="D21" s="12">
        <v>12</v>
      </c>
      <c r="E21" s="12">
        <v>450000</v>
      </c>
      <c r="F21" s="12">
        <v>16</v>
      </c>
      <c r="G21" s="12">
        <v>1734303</v>
      </c>
      <c r="H21" s="12">
        <v>28</v>
      </c>
      <c r="I21" s="231"/>
      <c r="J21" s="41"/>
      <c r="K21" s="41"/>
    </row>
    <row r="22" spans="1:13" ht="38.25">
      <c r="A22" s="230">
        <v>8</v>
      </c>
      <c r="B22" s="232" t="s">
        <v>35</v>
      </c>
      <c r="C22" s="12">
        <v>2827873</v>
      </c>
      <c r="D22" s="12">
        <v>25</v>
      </c>
      <c r="E22" s="12">
        <v>150000</v>
      </c>
      <c r="F22" s="12">
        <v>5</v>
      </c>
      <c r="G22" s="12">
        <v>2977873</v>
      </c>
      <c r="H22" s="12">
        <f>D22+F22</f>
        <v>30</v>
      </c>
      <c r="I22" s="231"/>
      <c r="J22" s="41"/>
    </row>
    <row r="23" spans="1:13">
      <c r="A23" s="154">
        <v>9</v>
      </c>
      <c r="B23" s="22" t="s">
        <v>36</v>
      </c>
      <c r="C23" s="12">
        <f>G23-E23</f>
        <v>2027969</v>
      </c>
      <c r="D23" s="12">
        <v>17</v>
      </c>
      <c r="E23" s="12">
        <v>70000</v>
      </c>
      <c r="F23" s="12">
        <v>3</v>
      </c>
      <c r="G23" s="12">
        <v>2097969</v>
      </c>
      <c r="H23" s="12">
        <v>20</v>
      </c>
      <c r="I23" s="231"/>
      <c r="J23" s="41"/>
      <c r="M23" s="38"/>
    </row>
    <row r="24" spans="1:13">
      <c r="A24" s="230">
        <v>10</v>
      </c>
      <c r="B24" s="22" t="s">
        <v>37</v>
      </c>
      <c r="C24" s="12">
        <f>G24-E24</f>
        <v>1217000</v>
      </c>
      <c r="D24" s="12">
        <v>12</v>
      </c>
      <c r="E24" s="12">
        <v>140000</v>
      </c>
      <c r="F24" s="12">
        <v>6</v>
      </c>
      <c r="G24" s="12">
        <v>1357000</v>
      </c>
      <c r="H24" s="12">
        <f>D24+F24</f>
        <v>18</v>
      </c>
      <c r="I24" s="10"/>
      <c r="J24" s="41"/>
    </row>
    <row r="25" spans="1:13">
      <c r="A25" s="154">
        <v>11</v>
      </c>
      <c r="B25" s="176" t="s">
        <v>38</v>
      </c>
      <c r="C25" s="12">
        <v>1811830</v>
      </c>
      <c r="D25" s="12">
        <v>0</v>
      </c>
      <c r="E25" s="12">
        <v>0</v>
      </c>
      <c r="F25" s="12">
        <v>0</v>
      </c>
      <c r="G25" s="12">
        <f>C25</f>
        <v>1811830</v>
      </c>
      <c r="H25" s="12">
        <v>0</v>
      </c>
      <c r="I25" s="231"/>
      <c r="J25" s="41"/>
      <c r="K25" s="41"/>
    </row>
    <row r="26" spans="1:13">
      <c r="A26" s="230">
        <v>12</v>
      </c>
      <c r="B26" s="176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231"/>
      <c r="M26" s="38"/>
    </row>
    <row r="27" spans="1:13" ht="25.5">
      <c r="A27" s="154">
        <v>13</v>
      </c>
      <c r="B27" s="22" t="s">
        <v>40</v>
      </c>
      <c r="C27" s="12">
        <f>G27-E27</f>
        <v>2862000</v>
      </c>
      <c r="D27" s="12">
        <v>31</v>
      </c>
      <c r="E27" s="12">
        <v>365000</v>
      </c>
      <c r="F27" s="12">
        <v>5</v>
      </c>
      <c r="G27" s="12">
        <v>3227000</v>
      </c>
      <c r="H27" s="12">
        <f>D27+F27</f>
        <v>36</v>
      </c>
      <c r="I27" s="231"/>
      <c r="J27" s="41"/>
      <c r="K27" s="38"/>
    </row>
    <row r="28" spans="1:13">
      <c r="A28" s="230">
        <v>14</v>
      </c>
      <c r="B28" s="22" t="s">
        <v>41</v>
      </c>
      <c r="C28" s="12">
        <v>0</v>
      </c>
      <c r="D28" s="12">
        <v>0</v>
      </c>
      <c r="E28" s="12">
        <f>G28</f>
        <v>590000</v>
      </c>
      <c r="F28" s="12">
        <v>11</v>
      </c>
      <c r="G28" s="12">
        <v>590000</v>
      </c>
      <c r="H28" s="12">
        <v>11</v>
      </c>
      <c r="I28" s="13"/>
      <c r="K28" s="38"/>
    </row>
    <row r="29" spans="1:13" ht="25.5">
      <c r="A29" s="154">
        <v>15</v>
      </c>
      <c r="B29" s="22" t="s">
        <v>42</v>
      </c>
      <c r="C29" s="12">
        <v>1450535</v>
      </c>
      <c r="D29" s="12">
        <v>12</v>
      </c>
      <c r="E29" s="12">
        <v>240000</v>
      </c>
      <c r="F29" s="12">
        <v>10</v>
      </c>
      <c r="G29" s="12">
        <v>1690535</v>
      </c>
      <c r="H29" s="12">
        <f>D29+F29</f>
        <v>22</v>
      </c>
      <c r="I29" s="231"/>
      <c r="J29" s="41"/>
      <c r="K29" s="38"/>
    </row>
    <row r="30" spans="1:13">
      <c r="A30" s="230">
        <v>16</v>
      </c>
      <c r="B30" s="22" t="s">
        <v>43</v>
      </c>
      <c r="C30" s="12">
        <f>G30-E30</f>
        <v>3713479</v>
      </c>
      <c r="D30" s="12">
        <v>27</v>
      </c>
      <c r="E30" s="12">
        <v>690000</v>
      </c>
      <c r="F30" s="12">
        <v>34</v>
      </c>
      <c r="G30" s="12">
        <v>4403479</v>
      </c>
      <c r="H30" s="12">
        <f>D30+F30</f>
        <v>61</v>
      </c>
      <c r="I30" s="231"/>
      <c r="J30" s="41"/>
      <c r="K30" s="41"/>
    </row>
    <row r="31" spans="1:13">
      <c r="A31" s="154">
        <v>17</v>
      </c>
      <c r="B31" s="176" t="s">
        <v>57</v>
      </c>
      <c r="C31" s="12">
        <v>0</v>
      </c>
      <c r="D31" s="12">
        <v>0</v>
      </c>
      <c r="E31" s="12">
        <v>620000</v>
      </c>
      <c r="F31" s="12">
        <v>19</v>
      </c>
      <c r="G31" s="12">
        <f>E31</f>
        <v>620000</v>
      </c>
      <c r="H31" s="12">
        <f>F31</f>
        <v>19</v>
      </c>
      <c r="I31" s="231"/>
      <c r="K31" s="41"/>
    </row>
    <row r="32" spans="1:13">
      <c r="A32" s="230">
        <v>18</v>
      </c>
      <c r="B32" s="176" t="s">
        <v>44</v>
      </c>
      <c r="C32" s="12">
        <v>707000</v>
      </c>
      <c r="D32" s="12">
        <v>7</v>
      </c>
      <c r="E32" s="12">
        <v>80000</v>
      </c>
      <c r="F32" s="12">
        <v>4</v>
      </c>
      <c r="G32" s="12">
        <f>C32+E32</f>
        <v>787000</v>
      </c>
      <c r="H32" s="12">
        <f>D32+F32</f>
        <v>11</v>
      </c>
      <c r="I32" s="231"/>
      <c r="J32" s="41"/>
    </row>
    <row r="33" spans="1:13">
      <c r="A33" s="154">
        <v>19</v>
      </c>
      <c r="B33" s="176" t="s">
        <v>32</v>
      </c>
      <c r="C33" s="12">
        <f>G33-E33</f>
        <v>2140000</v>
      </c>
      <c r="D33" s="12">
        <v>20</v>
      </c>
      <c r="E33" s="12">
        <v>1560000</v>
      </c>
      <c r="F33" s="12">
        <v>75</v>
      </c>
      <c r="G33" s="12">
        <v>3700000</v>
      </c>
      <c r="H33" s="12">
        <f>D33+F33</f>
        <v>95</v>
      </c>
      <c r="I33" s="231"/>
      <c r="J33" s="41"/>
      <c r="K33" s="38"/>
      <c r="L33" s="38"/>
    </row>
    <row r="34" spans="1:13">
      <c r="A34" s="230">
        <v>20</v>
      </c>
      <c r="B34" s="176" t="s">
        <v>45</v>
      </c>
      <c r="C34" s="12">
        <f>G34</f>
        <v>23220000</v>
      </c>
      <c r="D34" s="12">
        <v>209</v>
      </c>
      <c r="E34" s="12">
        <v>0</v>
      </c>
      <c r="F34" s="12">
        <v>0</v>
      </c>
      <c r="G34" s="12">
        <v>23220000</v>
      </c>
      <c r="H34" s="12">
        <f>D34</f>
        <v>209</v>
      </c>
      <c r="I34" s="231"/>
      <c r="J34" s="41"/>
    </row>
    <row r="35" spans="1:13">
      <c r="A35" s="154">
        <v>21</v>
      </c>
      <c r="B35" s="176" t="s">
        <v>46</v>
      </c>
      <c r="C35" s="12">
        <f>G35</f>
        <v>1090690</v>
      </c>
      <c r="D35" s="12">
        <v>9</v>
      </c>
      <c r="E35" s="12">
        <v>0</v>
      </c>
      <c r="F35" s="12">
        <v>0</v>
      </c>
      <c r="G35" s="12">
        <v>1090690</v>
      </c>
      <c r="H35" s="12">
        <f>D35</f>
        <v>9</v>
      </c>
      <c r="I35" s="13"/>
      <c r="M35" s="39"/>
    </row>
    <row r="36" spans="1:13" ht="25.5">
      <c r="A36" s="230">
        <v>22</v>
      </c>
      <c r="B36" s="22" t="s">
        <v>47</v>
      </c>
      <c r="C36" s="12">
        <f>G36</f>
        <v>1274967</v>
      </c>
      <c r="D36" s="12">
        <v>11</v>
      </c>
      <c r="E36" s="12">
        <v>0</v>
      </c>
      <c r="F36" s="12">
        <v>0</v>
      </c>
      <c r="G36" s="12">
        <v>1274967</v>
      </c>
      <c r="H36" s="12">
        <v>11</v>
      </c>
      <c r="I36" s="231"/>
    </row>
    <row r="37" spans="1:13" ht="25.5">
      <c r="A37" s="154">
        <v>23</v>
      </c>
      <c r="B37" s="22" t="s">
        <v>48</v>
      </c>
      <c r="C37" s="12">
        <f>G37-E37</f>
        <v>976777</v>
      </c>
      <c r="D37" s="12">
        <v>9</v>
      </c>
      <c r="E37" s="12">
        <v>110000</v>
      </c>
      <c r="F37" s="12">
        <v>3</v>
      </c>
      <c r="G37" s="12">
        <v>1086777</v>
      </c>
      <c r="H37" s="12">
        <v>12</v>
      </c>
      <c r="I37" s="231"/>
      <c r="J37" s="41"/>
    </row>
    <row r="38" spans="1:13">
      <c r="A38" s="230">
        <v>24</v>
      </c>
      <c r="B38" s="22" t="s">
        <v>49</v>
      </c>
      <c r="C38" s="12">
        <f>G38-E38</f>
        <v>1530000</v>
      </c>
      <c r="D38" s="12">
        <v>13</v>
      </c>
      <c r="E38" s="12">
        <v>50000</v>
      </c>
      <c r="F38" s="12">
        <v>1</v>
      </c>
      <c r="G38" s="12">
        <v>1580000</v>
      </c>
      <c r="H38" s="12">
        <v>14</v>
      </c>
      <c r="I38" s="231"/>
      <c r="J38" s="41"/>
      <c r="K38" s="41"/>
    </row>
    <row r="39" spans="1:13">
      <c r="A39" s="154">
        <v>25</v>
      </c>
      <c r="B39" s="22" t="s">
        <v>50</v>
      </c>
      <c r="C39" s="12">
        <f>G39-E39</f>
        <v>1233525</v>
      </c>
      <c r="D39" s="12">
        <v>12</v>
      </c>
      <c r="E39" s="12">
        <v>90000</v>
      </c>
      <c r="F39" s="12">
        <v>3</v>
      </c>
      <c r="G39" s="12">
        <v>1323525</v>
      </c>
      <c r="H39" s="12">
        <f>D39+F39</f>
        <v>15</v>
      </c>
      <c r="I39" s="18"/>
      <c r="J39" s="41"/>
      <c r="L39" s="38"/>
    </row>
    <row r="40" spans="1:13">
      <c r="A40" s="230">
        <v>26</v>
      </c>
      <c r="B40" s="176" t="s">
        <v>53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31"/>
      <c r="K40" s="41"/>
      <c r="M40" s="38"/>
    </row>
    <row r="41" spans="1:13">
      <c r="A41" s="154">
        <v>27</v>
      </c>
      <c r="B41" s="22" t="s">
        <v>55</v>
      </c>
      <c r="C41" s="12">
        <f>G41</f>
        <v>2550000</v>
      </c>
      <c r="D41" s="12">
        <v>22</v>
      </c>
      <c r="E41" s="12">
        <v>0</v>
      </c>
      <c r="F41" s="12">
        <v>0</v>
      </c>
      <c r="G41" s="12">
        <v>2550000</v>
      </c>
      <c r="H41" s="12">
        <v>22</v>
      </c>
      <c r="I41" s="54"/>
      <c r="K41" s="41"/>
    </row>
    <row r="42" spans="1:13">
      <c r="A42" s="230">
        <v>28</v>
      </c>
      <c r="B42" s="176" t="s">
        <v>52</v>
      </c>
      <c r="C42" s="12">
        <v>785000</v>
      </c>
      <c r="D42" s="12">
        <v>9</v>
      </c>
      <c r="E42" s="12">
        <v>0</v>
      </c>
      <c r="F42" s="12">
        <v>0</v>
      </c>
      <c r="G42" s="12">
        <f>C42</f>
        <v>785000</v>
      </c>
      <c r="H42" s="12">
        <v>9</v>
      </c>
      <c r="I42" s="231"/>
      <c r="M42" s="40"/>
    </row>
    <row r="43" spans="1:13">
      <c r="A43" s="154">
        <v>29</v>
      </c>
      <c r="B43" s="22" t="s">
        <v>51</v>
      </c>
      <c r="C43" s="12">
        <v>10300000</v>
      </c>
      <c r="D43" s="12">
        <v>78</v>
      </c>
      <c r="E43" s="12">
        <v>0</v>
      </c>
      <c r="F43" s="12">
        <v>0</v>
      </c>
      <c r="G43" s="12">
        <f>C43</f>
        <v>10300000</v>
      </c>
      <c r="H43" s="12">
        <v>78</v>
      </c>
      <c r="I43" s="66" t="s">
        <v>154</v>
      </c>
      <c r="K43" s="41"/>
      <c r="M43" s="40"/>
    </row>
    <row r="44" spans="1:13">
      <c r="A44" s="230">
        <v>30</v>
      </c>
      <c r="B44" s="22" t="s">
        <v>54</v>
      </c>
      <c r="C44" s="12">
        <v>884000</v>
      </c>
      <c r="D44" s="12">
        <v>1</v>
      </c>
      <c r="E44" s="12">
        <f>G44-C44</f>
        <v>15230000</v>
      </c>
      <c r="F44" s="12">
        <v>506</v>
      </c>
      <c r="G44" s="12">
        <v>16114000</v>
      </c>
      <c r="H44" s="12">
        <v>507</v>
      </c>
      <c r="I44" s="31"/>
      <c r="J44" s="41"/>
      <c r="L44" s="41"/>
      <c r="M44" s="41"/>
    </row>
    <row r="45" spans="1:13">
      <c r="A45" s="154">
        <v>31</v>
      </c>
      <c r="B45" s="176" t="s">
        <v>56</v>
      </c>
      <c r="C45" s="12">
        <v>347660</v>
      </c>
      <c r="D45" s="12">
        <v>1</v>
      </c>
      <c r="E45" s="12">
        <f>G45-C45</f>
        <v>750000</v>
      </c>
      <c r="F45" s="12">
        <v>12</v>
      </c>
      <c r="G45" s="12">
        <v>1097660</v>
      </c>
      <c r="H45" s="12">
        <v>13</v>
      </c>
      <c r="I45" s="31" t="s">
        <v>173</v>
      </c>
      <c r="K45" s="41">
        <f>C44+E44</f>
        <v>16114000</v>
      </c>
      <c r="M45" s="40"/>
    </row>
    <row r="46" spans="1:13">
      <c r="A46" s="230">
        <v>32</v>
      </c>
      <c r="B46" s="176" t="s">
        <v>31</v>
      </c>
      <c r="C46" s="12">
        <f>G46</f>
        <v>880000</v>
      </c>
      <c r="D46" s="12">
        <v>8</v>
      </c>
      <c r="E46" s="12">
        <v>0</v>
      </c>
      <c r="F46" s="12">
        <v>0</v>
      </c>
      <c r="G46" s="12">
        <v>880000</v>
      </c>
      <c r="H46" s="12">
        <v>8</v>
      </c>
      <c r="I46" s="12">
        <v>0</v>
      </c>
      <c r="J46" s="41"/>
      <c r="K46" s="41">
        <f>C47+E47</f>
        <v>95450566</v>
      </c>
      <c r="L46" s="38"/>
      <c r="M46" s="41"/>
    </row>
    <row r="47" spans="1:13">
      <c r="A47" s="345" t="s">
        <v>11</v>
      </c>
      <c r="B47" s="346"/>
      <c r="C47" s="33">
        <f t="shared" ref="C47:H47" si="0">SUM(C15:C46)</f>
        <v>73145566</v>
      </c>
      <c r="D47" s="33">
        <f t="shared" si="0"/>
        <v>617</v>
      </c>
      <c r="E47" s="33">
        <f t="shared" si="0"/>
        <v>22305000</v>
      </c>
      <c r="F47" s="33">
        <f t="shared" si="0"/>
        <v>754</v>
      </c>
      <c r="G47" s="33">
        <f t="shared" si="0"/>
        <v>95450566</v>
      </c>
      <c r="H47" s="33">
        <f t="shared" si="0"/>
        <v>1371</v>
      </c>
      <c r="I47" s="4"/>
      <c r="J47" s="41"/>
      <c r="K47" s="41">
        <v>72455566</v>
      </c>
      <c r="L47" s="38"/>
    </row>
    <row r="48" spans="1:13" ht="20.100000000000001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  <c r="J48" s="41"/>
      <c r="K48" s="41">
        <v>22995000</v>
      </c>
      <c r="L48" s="38"/>
    </row>
    <row r="49" spans="1:13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336" t="s">
        <v>196</v>
      </c>
      <c r="H49" s="336" t="s">
        <v>8</v>
      </c>
      <c r="I49" s="331" t="s">
        <v>7</v>
      </c>
      <c r="J49" s="41"/>
      <c r="K49" s="41">
        <f>C47-K47</f>
        <v>690000</v>
      </c>
      <c r="L49" s="171"/>
      <c r="M49" s="40"/>
    </row>
    <row r="50" spans="1:13" ht="15.75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337"/>
      <c r="H50" s="337"/>
      <c r="I50" s="332"/>
      <c r="J50" s="41"/>
      <c r="K50" s="41">
        <f>K48-E47</f>
        <v>690000</v>
      </c>
      <c r="M50" s="40"/>
    </row>
    <row r="51" spans="1:13" ht="15" customHeight="1" thickTop="1">
      <c r="A51" s="164">
        <v>1</v>
      </c>
      <c r="B51" s="6" t="s">
        <v>15</v>
      </c>
      <c r="C51" s="12">
        <v>0</v>
      </c>
      <c r="D51" s="12">
        <v>0</v>
      </c>
      <c r="E51" s="12">
        <v>450000</v>
      </c>
      <c r="F51" s="12">
        <v>14</v>
      </c>
      <c r="G51" s="12">
        <f>E51</f>
        <v>450000</v>
      </c>
      <c r="H51" s="12">
        <v>14</v>
      </c>
      <c r="I51" s="11"/>
      <c r="J51" s="41"/>
      <c r="M51" s="41"/>
    </row>
    <row r="52" spans="1:13" ht="15" customHeight="1">
      <c r="A52" s="231">
        <v>2</v>
      </c>
      <c r="B52" s="6" t="s">
        <v>16</v>
      </c>
      <c r="C52" s="12">
        <v>1336812</v>
      </c>
      <c r="D52" s="12">
        <v>14</v>
      </c>
      <c r="E52" s="12">
        <v>0</v>
      </c>
      <c r="F52" s="12">
        <v>0</v>
      </c>
      <c r="G52" s="12">
        <f>C52</f>
        <v>1336812</v>
      </c>
      <c r="H52" s="12">
        <v>14</v>
      </c>
      <c r="I52" s="54"/>
      <c r="L52" s="41"/>
    </row>
    <row r="53" spans="1:13" ht="15" customHeight="1">
      <c r="A53" s="231">
        <v>3</v>
      </c>
      <c r="B53" s="6" t="s">
        <v>17</v>
      </c>
      <c r="C53" s="7">
        <f>G53</f>
        <v>1735000</v>
      </c>
      <c r="D53" s="7">
        <v>14</v>
      </c>
      <c r="E53" s="7">
        <v>0</v>
      </c>
      <c r="F53" s="7">
        <v>0</v>
      </c>
      <c r="G53" s="7">
        <v>1735000</v>
      </c>
      <c r="H53" s="8">
        <v>14</v>
      </c>
      <c r="I53" s="176"/>
      <c r="J53" s="41"/>
    </row>
    <row r="54" spans="1:13" ht="15" customHeight="1">
      <c r="A54" s="231">
        <v>4</v>
      </c>
      <c r="B54" s="6" t="s">
        <v>18</v>
      </c>
      <c r="C54" s="7">
        <v>367500</v>
      </c>
      <c r="D54" s="12">
        <v>6</v>
      </c>
      <c r="E54" s="7">
        <v>300000</v>
      </c>
      <c r="F54" s="7">
        <v>15</v>
      </c>
      <c r="G54" s="7">
        <v>667500</v>
      </c>
      <c r="H54" s="12">
        <v>21</v>
      </c>
      <c r="I54" s="17"/>
      <c r="L54" s="43"/>
    </row>
    <row r="55" spans="1:13" ht="15" customHeight="1">
      <c r="A55" s="231">
        <v>5</v>
      </c>
      <c r="B55" s="6" t="s">
        <v>26</v>
      </c>
      <c r="C55" s="7">
        <v>1438263</v>
      </c>
      <c r="D55" s="7">
        <v>0</v>
      </c>
      <c r="E55" s="7">
        <v>0</v>
      </c>
      <c r="F55" s="7">
        <v>0</v>
      </c>
      <c r="G55" s="7">
        <f>C55</f>
        <v>1438263</v>
      </c>
      <c r="H55" s="8">
        <v>0</v>
      </c>
      <c r="I55" s="17"/>
      <c r="J55" s="41"/>
    </row>
    <row r="56" spans="1:13" ht="15" customHeight="1">
      <c r="A56" s="350" t="s">
        <v>10</v>
      </c>
      <c r="B56" s="351"/>
      <c r="C56" s="33">
        <f t="shared" ref="C56:H56" si="1">SUM(C51:C55)</f>
        <v>4877575</v>
      </c>
      <c r="D56" s="33">
        <f t="shared" si="1"/>
        <v>34</v>
      </c>
      <c r="E56" s="33">
        <f t="shared" si="1"/>
        <v>750000</v>
      </c>
      <c r="F56" s="33">
        <f t="shared" si="1"/>
        <v>29</v>
      </c>
      <c r="G56" s="33">
        <f t="shared" si="1"/>
        <v>5627575</v>
      </c>
      <c r="H56" s="34">
        <f t="shared" si="1"/>
        <v>63</v>
      </c>
      <c r="I56" s="176"/>
      <c r="J56" s="41"/>
    </row>
    <row r="57" spans="1:13" ht="21.95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  <c r="J57" s="41"/>
    </row>
    <row r="58" spans="1:13">
      <c r="A58" s="331" t="s">
        <v>0</v>
      </c>
      <c r="B58" s="331" t="s">
        <v>9</v>
      </c>
      <c r="C58" s="340" t="s">
        <v>2</v>
      </c>
      <c r="D58" s="341"/>
      <c r="E58" s="341"/>
      <c r="F58" s="342"/>
      <c r="G58" s="336" t="s">
        <v>12</v>
      </c>
      <c r="H58" s="336" t="s">
        <v>8</v>
      </c>
      <c r="I58" s="336" t="s">
        <v>14</v>
      </c>
    </row>
    <row r="59" spans="1:13" ht="15.75" thickBot="1">
      <c r="A59" s="332"/>
      <c r="B59" s="332"/>
      <c r="C59" s="24" t="s">
        <v>3</v>
      </c>
      <c r="D59" s="56" t="s">
        <v>4</v>
      </c>
      <c r="E59" s="24" t="s">
        <v>5</v>
      </c>
      <c r="F59" s="56" t="s">
        <v>4</v>
      </c>
      <c r="G59" s="337"/>
      <c r="H59" s="337"/>
      <c r="I59" s="337"/>
      <c r="J59" s="41"/>
    </row>
    <row r="60" spans="1:13" ht="18" customHeight="1" thickTop="1">
      <c r="A60" s="76">
        <v>1</v>
      </c>
      <c r="B60" s="59" t="s">
        <v>174</v>
      </c>
      <c r="C60" s="68">
        <v>1110000</v>
      </c>
      <c r="D60" s="77">
        <v>1</v>
      </c>
      <c r="E60" s="78">
        <v>0</v>
      </c>
      <c r="F60" s="78">
        <v>0</v>
      </c>
      <c r="G60" s="68">
        <f>C60</f>
        <v>1110000</v>
      </c>
      <c r="H60" s="77">
        <v>1</v>
      </c>
      <c r="I60" s="75"/>
      <c r="K60" s="38"/>
    </row>
    <row r="61" spans="1:13" ht="18" customHeight="1">
      <c r="A61" s="229">
        <v>2</v>
      </c>
      <c r="B61" s="176" t="s">
        <v>131</v>
      </c>
      <c r="C61" s="67">
        <v>300000</v>
      </c>
      <c r="D61" s="77">
        <v>1</v>
      </c>
      <c r="E61" s="78">
        <v>0</v>
      </c>
      <c r="F61" s="78">
        <v>0</v>
      </c>
      <c r="G61" s="67">
        <f>C61</f>
        <v>300000</v>
      </c>
      <c r="H61" s="77">
        <v>1</v>
      </c>
      <c r="I61" s="79"/>
      <c r="J61" s="171"/>
      <c r="K61" s="38"/>
    </row>
    <row r="62" spans="1:13" ht="18" customHeight="1">
      <c r="A62" s="229">
        <v>3</v>
      </c>
      <c r="B62" s="176" t="s">
        <v>130</v>
      </c>
      <c r="C62" s="67">
        <v>100000</v>
      </c>
      <c r="D62" s="77">
        <v>1</v>
      </c>
      <c r="E62" s="78">
        <v>0</v>
      </c>
      <c r="F62" s="78">
        <v>0</v>
      </c>
      <c r="G62" s="67">
        <f>C62</f>
        <v>100000</v>
      </c>
      <c r="H62" s="77">
        <v>1</v>
      </c>
      <c r="I62" s="79"/>
      <c r="K62" s="38"/>
    </row>
    <row r="63" spans="1:13" ht="17.100000000000001" customHeight="1">
      <c r="A63" s="229">
        <v>4</v>
      </c>
      <c r="B63" s="176" t="s">
        <v>129</v>
      </c>
      <c r="C63" s="62">
        <v>200000</v>
      </c>
      <c r="D63" s="35">
        <v>1</v>
      </c>
      <c r="E63" s="12">
        <v>0</v>
      </c>
      <c r="F63" s="12">
        <v>0</v>
      </c>
      <c r="G63" s="62">
        <v>200000</v>
      </c>
      <c r="H63" s="35">
        <v>1</v>
      </c>
      <c r="I63" s="17"/>
      <c r="K63" s="38"/>
    </row>
    <row r="64" spans="1:13" ht="17.100000000000001" customHeight="1">
      <c r="A64" s="229">
        <v>5</v>
      </c>
      <c r="B64" s="176" t="s">
        <v>353</v>
      </c>
      <c r="C64" s="62">
        <v>200000</v>
      </c>
      <c r="D64" s="35">
        <v>1</v>
      </c>
      <c r="E64" s="12">
        <v>0</v>
      </c>
      <c r="F64" s="12">
        <v>0</v>
      </c>
      <c r="G64" s="62">
        <f>C64</f>
        <v>200000</v>
      </c>
      <c r="H64" s="35">
        <v>1</v>
      </c>
      <c r="I64" s="17"/>
      <c r="K64" s="38"/>
    </row>
    <row r="65" spans="1:11" ht="17.100000000000001" customHeight="1">
      <c r="A65" s="229">
        <v>6</v>
      </c>
      <c r="B65" s="176" t="s">
        <v>443</v>
      </c>
      <c r="C65" s="62">
        <v>0</v>
      </c>
      <c r="D65" s="62">
        <v>0</v>
      </c>
      <c r="E65" s="78">
        <v>50000</v>
      </c>
      <c r="F65" s="78">
        <v>1</v>
      </c>
      <c r="G65" s="62">
        <f>E65</f>
        <v>50000</v>
      </c>
      <c r="H65" s="77">
        <v>1</v>
      </c>
      <c r="I65" s="17"/>
      <c r="K65" s="38"/>
    </row>
    <row r="66" spans="1:11" ht="17.100000000000001" customHeight="1">
      <c r="A66" s="229">
        <v>7</v>
      </c>
      <c r="B66" s="176" t="s">
        <v>473</v>
      </c>
      <c r="C66" s="62"/>
      <c r="D66" s="35"/>
      <c r="E66" s="78">
        <v>50000</v>
      </c>
      <c r="F66" s="78">
        <v>1</v>
      </c>
      <c r="G66" s="62">
        <f>E66</f>
        <v>50000</v>
      </c>
      <c r="H66" s="77">
        <v>1</v>
      </c>
      <c r="I66" s="17"/>
      <c r="K66" s="38"/>
    </row>
    <row r="67" spans="1:11" ht="18" customHeight="1">
      <c r="A67" s="229">
        <v>8</v>
      </c>
      <c r="B67" s="176" t="s">
        <v>472</v>
      </c>
      <c r="C67" s="67">
        <v>400000</v>
      </c>
      <c r="D67" s="77">
        <v>1</v>
      </c>
      <c r="E67" s="78">
        <v>0</v>
      </c>
      <c r="F67" s="78">
        <v>0</v>
      </c>
      <c r="G67" s="67">
        <f>C67</f>
        <v>400000</v>
      </c>
      <c r="H67" s="77">
        <v>1</v>
      </c>
      <c r="I67" s="79"/>
      <c r="K67" s="38"/>
    </row>
    <row r="68" spans="1:11" ht="18" customHeight="1">
      <c r="A68" s="229">
        <v>9</v>
      </c>
      <c r="B68" s="176" t="s">
        <v>471</v>
      </c>
      <c r="C68" s="67">
        <v>500000</v>
      </c>
      <c r="D68" s="77">
        <v>1</v>
      </c>
      <c r="E68" s="78">
        <v>0</v>
      </c>
      <c r="F68" s="78">
        <v>0</v>
      </c>
      <c r="G68" s="67">
        <f>C68</f>
        <v>500000</v>
      </c>
      <c r="H68" s="77">
        <v>1</v>
      </c>
      <c r="I68" s="79"/>
      <c r="K68" s="38"/>
    </row>
    <row r="69" spans="1:11" ht="18" customHeight="1">
      <c r="A69" s="229">
        <v>10</v>
      </c>
      <c r="B69" s="85" t="s">
        <v>177</v>
      </c>
      <c r="C69" s="67">
        <v>0</v>
      </c>
      <c r="D69" s="67">
        <v>0</v>
      </c>
      <c r="E69" s="78">
        <v>13000000</v>
      </c>
      <c r="F69" s="78">
        <v>0</v>
      </c>
      <c r="G69" s="67">
        <f>E69</f>
        <v>13000000</v>
      </c>
      <c r="H69" s="77">
        <v>1</v>
      </c>
      <c r="I69" s="79"/>
      <c r="K69" s="38"/>
    </row>
    <row r="70" spans="1:11" ht="18" customHeight="1">
      <c r="A70" s="229">
        <v>11</v>
      </c>
      <c r="B70" s="85" t="s">
        <v>474</v>
      </c>
      <c r="C70" s="67">
        <v>250000</v>
      </c>
      <c r="D70" s="67">
        <v>1</v>
      </c>
      <c r="E70" s="78">
        <v>0</v>
      </c>
      <c r="F70" s="78">
        <v>0</v>
      </c>
      <c r="G70" s="67">
        <f>C70</f>
        <v>250000</v>
      </c>
      <c r="H70" s="77">
        <v>1</v>
      </c>
      <c r="I70" s="79"/>
      <c r="J70" s="171"/>
      <c r="K70" s="38"/>
    </row>
    <row r="71" spans="1:11" ht="18" customHeight="1">
      <c r="A71" s="229">
        <v>12</v>
      </c>
      <c r="B71" s="85" t="s">
        <v>445</v>
      </c>
      <c r="C71" s="67">
        <v>105000</v>
      </c>
      <c r="D71" s="77">
        <v>1</v>
      </c>
      <c r="E71" s="78">
        <v>0</v>
      </c>
      <c r="F71" s="78">
        <v>0</v>
      </c>
      <c r="G71" s="67">
        <f>C71</f>
        <v>105000</v>
      </c>
      <c r="H71" s="77">
        <v>1</v>
      </c>
      <c r="I71" s="79"/>
      <c r="K71" s="38"/>
    </row>
    <row r="72" spans="1:11" ht="26.1" customHeight="1">
      <c r="A72" s="229">
        <v>13</v>
      </c>
      <c r="B72" s="86" t="s">
        <v>475</v>
      </c>
      <c r="C72" s="67">
        <v>2000000</v>
      </c>
      <c r="D72" s="77">
        <v>1</v>
      </c>
      <c r="E72" s="78">
        <v>0</v>
      </c>
      <c r="F72" s="78">
        <v>0</v>
      </c>
      <c r="G72" s="67">
        <f>C72</f>
        <v>2000000</v>
      </c>
      <c r="H72" s="77">
        <v>1</v>
      </c>
      <c r="I72" s="79"/>
      <c r="K72" s="38"/>
    </row>
    <row r="73" spans="1:11" ht="18" customHeight="1">
      <c r="A73" s="235">
        <v>14</v>
      </c>
      <c r="B73" s="79" t="s">
        <v>92</v>
      </c>
      <c r="C73" s="67">
        <v>0</v>
      </c>
      <c r="D73" s="77">
        <v>1</v>
      </c>
      <c r="E73" s="78">
        <v>50000</v>
      </c>
      <c r="F73" s="78">
        <v>1</v>
      </c>
      <c r="G73" s="62">
        <f>E73</f>
        <v>50000</v>
      </c>
      <c r="H73" s="77">
        <v>1</v>
      </c>
      <c r="I73" s="79"/>
      <c r="K73" s="38"/>
    </row>
    <row r="74" spans="1:11" ht="18" customHeight="1">
      <c r="A74" s="235">
        <v>15</v>
      </c>
      <c r="B74" s="79" t="s">
        <v>477</v>
      </c>
      <c r="C74" s="67">
        <v>400000</v>
      </c>
      <c r="D74" s="77">
        <v>1</v>
      </c>
      <c r="E74" s="78">
        <v>0</v>
      </c>
      <c r="F74" s="78">
        <v>0</v>
      </c>
      <c r="G74" s="62">
        <f>C74</f>
        <v>400000</v>
      </c>
      <c r="H74" s="77">
        <v>1</v>
      </c>
      <c r="I74" s="79"/>
      <c r="K74" s="38"/>
    </row>
    <row r="75" spans="1:11" ht="18" customHeight="1">
      <c r="A75" s="235">
        <v>16</v>
      </c>
      <c r="B75" s="79" t="s">
        <v>478</v>
      </c>
      <c r="C75" s="67">
        <v>100000</v>
      </c>
      <c r="D75" s="77">
        <v>1</v>
      </c>
      <c r="E75" s="78">
        <v>0</v>
      </c>
      <c r="F75" s="78">
        <v>0</v>
      </c>
      <c r="G75" s="62">
        <f>C75</f>
        <v>100000</v>
      </c>
      <c r="H75" s="77">
        <v>1</v>
      </c>
      <c r="I75" s="79"/>
      <c r="K75" s="38"/>
    </row>
    <row r="76" spans="1:11" ht="18" customHeight="1">
      <c r="A76" s="235">
        <v>17</v>
      </c>
      <c r="B76" s="79" t="s">
        <v>479</v>
      </c>
      <c r="C76" s="67">
        <v>0</v>
      </c>
      <c r="D76" s="67">
        <v>0</v>
      </c>
      <c r="E76" s="78">
        <v>25000</v>
      </c>
      <c r="F76" s="78">
        <v>1</v>
      </c>
      <c r="G76" s="62">
        <f>E76</f>
        <v>25000</v>
      </c>
      <c r="H76" s="77">
        <v>1</v>
      </c>
      <c r="I76" s="79"/>
      <c r="K76" s="38"/>
    </row>
    <row r="77" spans="1:11" ht="18" customHeight="1">
      <c r="A77" s="235">
        <v>18</v>
      </c>
      <c r="B77" s="79" t="s">
        <v>480</v>
      </c>
      <c r="C77" s="67">
        <v>250000</v>
      </c>
      <c r="D77" s="77">
        <v>1</v>
      </c>
      <c r="E77" s="78">
        <v>0</v>
      </c>
      <c r="F77" s="78">
        <v>0</v>
      </c>
      <c r="G77" s="62">
        <f>C77</f>
        <v>250000</v>
      </c>
      <c r="H77" s="77">
        <v>1</v>
      </c>
      <c r="I77" s="79"/>
      <c r="K77" s="38"/>
    </row>
    <row r="78" spans="1:11" ht="18" customHeight="1">
      <c r="A78" s="235">
        <v>19</v>
      </c>
      <c r="B78" s="79" t="s">
        <v>481</v>
      </c>
      <c r="C78" s="67">
        <v>1500000</v>
      </c>
      <c r="D78" s="77">
        <v>1</v>
      </c>
      <c r="E78" s="78">
        <v>0</v>
      </c>
      <c r="F78" s="78">
        <v>0</v>
      </c>
      <c r="G78" s="62">
        <f>C78</f>
        <v>1500000</v>
      </c>
      <c r="H78" s="77">
        <v>1</v>
      </c>
      <c r="I78" s="79"/>
      <c r="K78" s="38"/>
    </row>
    <row r="79" spans="1:11" ht="18" customHeight="1">
      <c r="A79" s="235">
        <v>20</v>
      </c>
      <c r="B79" s="79" t="s">
        <v>204</v>
      </c>
      <c r="C79" s="67">
        <v>2400000</v>
      </c>
      <c r="D79" s="77">
        <v>1</v>
      </c>
      <c r="E79" s="78">
        <v>0</v>
      </c>
      <c r="F79" s="78">
        <v>0</v>
      </c>
      <c r="G79" s="62">
        <f>C79</f>
        <v>2400000</v>
      </c>
      <c r="H79" s="77">
        <v>1</v>
      </c>
      <c r="I79" s="79"/>
      <c r="K79" s="38"/>
    </row>
    <row r="80" spans="1:11" ht="18" customHeight="1">
      <c r="A80" s="235">
        <v>21</v>
      </c>
      <c r="B80" s="79" t="s">
        <v>92</v>
      </c>
      <c r="C80" s="67">
        <v>450000</v>
      </c>
      <c r="D80" s="77">
        <v>1</v>
      </c>
      <c r="E80" s="78">
        <v>0</v>
      </c>
      <c r="F80" s="78">
        <v>0</v>
      </c>
      <c r="G80" s="62">
        <f>C80</f>
        <v>450000</v>
      </c>
      <c r="H80" s="77">
        <v>1</v>
      </c>
      <c r="I80" s="79"/>
      <c r="J80" s="41"/>
      <c r="K80" s="38"/>
    </row>
    <row r="81" spans="1:11" ht="18" customHeight="1">
      <c r="A81" s="357" t="s">
        <v>11</v>
      </c>
      <c r="B81" s="359"/>
      <c r="C81" s="63">
        <f>SUM(C60:C80)</f>
        <v>10265000</v>
      </c>
      <c r="D81" s="81">
        <f>SUM(D60:D80)</f>
        <v>17</v>
      </c>
      <c r="E81" s="33">
        <f>SUM(E60:E80)</f>
        <v>13175000</v>
      </c>
      <c r="F81" s="246">
        <f>SUM(F60:F80)</f>
        <v>4</v>
      </c>
      <c r="G81" s="80">
        <f>SUM(G60:G80)</f>
        <v>23440000</v>
      </c>
      <c r="H81" s="81"/>
      <c r="I81" s="79"/>
      <c r="J81" s="41"/>
      <c r="K81" s="171"/>
    </row>
    <row r="82" spans="1:11" ht="27.95" customHeight="1">
      <c r="A82" s="82" t="s">
        <v>79</v>
      </c>
      <c r="B82" s="347" t="s">
        <v>77</v>
      </c>
      <c r="C82" s="348"/>
      <c r="D82" s="348"/>
      <c r="E82" s="348"/>
      <c r="F82" s="348"/>
      <c r="G82" s="348"/>
      <c r="H82" s="348"/>
      <c r="I82" s="349"/>
      <c r="K82" s="41"/>
    </row>
    <row r="83" spans="1:11" ht="21.95" customHeight="1">
      <c r="A83" s="237" t="s">
        <v>61</v>
      </c>
      <c r="B83" s="234" t="s">
        <v>75</v>
      </c>
      <c r="C83" s="83"/>
      <c r="D83" s="83"/>
      <c r="E83" s="83"/>
      <c r="F83" s="83"/>
      <c r="G83" s="83"/>
      <c r="H83" s="83"/>
      <c r="I83" s="84"/>
      <c r="K83" s="41"/>
    </row>
    <row r="84" spans="1:11" ht="32.1" customHeight="1">
      <c r="A84" s="242" t="s">
        <v>0</v>
      </c>
      <c r="B84" s="238" t="s">
        <v>62</v>
      </c>
      <c r="C84" s="243" t="s">
        <v>63</v>
      </c>
      <c r="D84" s="483" t="s">
        <v>64</v>
      </c>
      <c r="E84" s="483"/>
      <c r="F84" s="483" t="s">
        <v>65</v>
      </c>
      <c r="G84" s="483"/>
      <c r="H84" s="483" t="s">
        <v>66</v>
      </c>
      <c r="I84" s="483"/>
      <c r="K84" s="41"/>
    </row>
    <row r="85" spans="1:11" ht="20.100000000000001" customHeight="1">
      <c r="A85" s="235">
        <v>1</v>
      </c>
      <c r="B85" s="225" t="s">
        <v>179</v>
      </c>
      <c r="C85" s="94" t="s">
        <v>67</v>
      </c>
      <c r="D85" s="299" t="s">
        <v>283</v>
      </c>
      <c r="E85" s="300"/>
      <c r="F85" s="477" t="s">
        <v>150</v>
      </c>
      <c r="G85" s="478"/>
      <c r="H85" s="475">
        <v>2550000</v>
      </c>
      <c r="I85" s="476"/>
      <c r="K85" s="41"/>
    </row>
    <row r="86" spans="1:11" ht="20.100000000000001" customHeight="1">
      <c r="A86" s="235">
        <v>2</v>
      </c>
      <c r="B86" s="72" t="s">
        <v>180</v>
      </c>
      <c r="C86" s="94" t="s">
        <v>67</v>
      </c>
      <c r="D86" s="299" t="s">
        <v>13</v>
      </c>
      <c r="E86" s="300"/>
      <c r="F86" s="481" t="s">
        <v>168</v>
      </c>
      <c r="G86" s="482"/>
      <c r="H86" s="475">
        <v>2000000</v>
      </c>
      <c r="I86" s="476"/>
      <c r="K86" s="41"/>
    </row>
    <row r="87" spans="1:11" ht="20.100000000000001" customHeight="1">
      <c r="A87" s="235">
        <v>3</v>
      </c>
      <c r="B87" s="72" t="s">
        <v>180</v>
      </c>
      <c r="C87" s="94" t="s">
        <v>67</v>
      </c>
      <c r="D87" s="299" t="s">
        <v>13</v>
      </c>
      <c r="E87" s="300"/>
      <c r="F87" s="481" t="s">
        <v>168</v>
      </c>
      <c r="G87" s="482"/>
      <c r="H87" s="475">
        <v>2000000</v>
      </c>
      <c r="I87" s="476"/>
      <c r="K87" s="41"/>
    </row>
    <row r="88" spans="1:11" ht="20.100000000000001" customHeight="1">
      <c r="A88" s="235">
        <v>4</v>
      </c>
      <c r="B88" s="72" t="s">
        <v>180</v>
      </c>
      <c r="C88" s="94" t="s">
        <v>67</v>
      </c>
      <c r="D88" s="299" t="s">
        <v>13</v>
      </c>
      <c r="E88" s="300"/>
      <c r="F88" s="481" t="s">
        <v>168</v>
      </c>
      <c r="G88" s="482"/>
      <c r="H88" s="475">
        <v>2000000</v>
      </c>
      <c r="I88" s="476"/>
      <c r="K88" s="41"/>
    </row>
    <row r="89" spans="1:11" ht="20.100000000000001" customHeight="1">
      <c r="A89" s="235">
        <v>5</v>
      </c>
      <c r="B89" s="72" t="s">
        <v>180</v>
      </c>
      <c r="C89" s="94" t="s">
        <v>67</v>
      </c>
      <c r="D89" s="299" t="s">
        <v>13</v>
      </c>
      <c r="E89" s="300"/>
      <c r="F89" s="481" t="s">
        <v>168</v>
      </c>
      <c r="G89" s="482"/>
      <c r="H89" s="475">
        <v>2000000</v>
      </c>
      <c r="I89" s="476"/>
      <c r="K89" s="41"/>
    </row>
    <row r="90" spans="1:11" ht="20.100000000000001" customHeight="1">
      <c r="A90" s="235">
        <v>6</v>
      </c>
      <c r="B90" s="72" t="s">
        <v>180</v>
      </c>
      <c r="C90" s="94" t="s">
        <v>67</v>
      </c>
      <c r="D90" s="299" t="s">
        <v>13</v>
      </c>
      <c r="E90" s="300"/>
      <c r="F90" s="481" t="s">
        <v>168</v>
      </c>
      <c r="G90" s="482"/>
      <c r="H90" s="475">
        <v>2000000</v>
      </c>
      <c r="I90" s="476"/>
      <c r="K90" s="41"/>
    </row>
    <row r="91" spans="1:11" ht="20.100000000000001" customHeight="1">
      <c r="A91" s="235">
        <v>7</v>
      </c>
      <c r="B91" s="72" t="s">
        <v>180</v>
      </c>
      <c r="C91" s="94" t="s">
        <v>67</v>
      </c>
      <c r="D91" s="299" t="s">
        <v>13</v>
      </c>
      <c r="E91" s="300"/>
      <c r="F91" s="481" t="s">
        <v>168</v>
      </c>
      <c r="G91" s="482"/>
      <c r="H91" s="475">
        <v>2000000</v>
      </c>
      <c r="I91" s="476"/>
      <c r="K91" s="41"/>
    </row>
    <row r="92" spans="1:11" ht="20.100000000000001" customHeight="1">
      <c r="A92" s="235">
        <v>8</v>
      </c>
      <c r="B92" s="72" t="s">
        <v>180</v>
      </c>
      <c r="C92" s="94" t="s">
        <v>67</v>
      </c>
      <c r="D92" s="299" t="s">
        <v>13</v>
      </c>
      <c r="E92" s="300"/>
      <c r="F92" s="481" t="s">
        <v>168</v>
      </c>
      <c r="G92" s="482"/>
      <c r="H92" s="475">
        <v>2000000</v>
      </c>
      <c r="I92" s="476"/>
      <c r="K92" s="41"/>
    </row>
    <row r="93" spans="1:11" ht="20.100000000000001" customHeight="1">
      <c r="A93" s="235">
        <v>9</v>
      </c>
      <c r="B93" s="72" t="s">
        <v>180</v>
      </c>
      <c r="C93" s="94" t="s">
        <v>67</v>
      </c>
      <c r="D93" s="299" t="s">
        <v>13</v>
      </c>
      <c r="E93" s="300"/>
      <c r="F93" s="481" t="s">
        <v>168</v>
      </c>
      <c r="G93" s="482"/>
      <c r="H93" s="417">
        <v>2000000</v>
      </c>
      <c r="I93" s="418"/>
      <c r="K93" s="41"/>
    </row>
    <row r="94" spans="1:11" ht="20.100000000000001" customHeight="1">
      <c r="A94" s="235">
        <v>10</v>
      </c>
      <c r="B94" s="72" t="s">
        <v>180</v>
      </c>
      <c r="C94" s="94" t="s">
        <v>67</v>
      </c>
      <c r="D94" s="299" t="s">
        <v>13</v>
      </c>
      <c r="E94" s="300"/>
      <c r="F94" s="481" t="s">
        <v>168</v>
      </c>
      <c r="G94" s="482"/>
      <c r="H94" s="417">
        <v>2000000</v>
      </c>
      <c r="I94" s="418"/>
      <c r="K94" s="41"/>
    </row>
    <row r="95" spans="1:11" ht="26.1" customHeight="1">
      <c r="A95" s="235">
        <v>11</v>
      </c>
      <c r="B95" s="72" t="s">
        <v>180</v>
      </c>
      <c r="C95" s="94" t="s">
        <v>71</v>
      </c>
      <c r="D95" s="299" t="s">
        <v>13</v>
      </c>
      <c r="E95" s="300"/>
      <c r="F95" s="385" t="s">
        <v>172</v>
      </c>
      <c r="G95" s="386"/>
      <c r="H95" s="417">
        <v>1880000</v>
      </c>
      <c r="I95" s="418"/>
      <c r="K95" s="41"/>
    </row>
    <row r="96" spans="1:11" ht="26.1" customHeight="1">
      <c r="A96" s="235">
        <v>12</v>
      </c>
      <c r="B96" s="72" t="s">
        <v>180</v>
      </c>
      <c r="C96" s="94" t="s">
        <v>71</v>
      </c>
      <c r="D96" s="299" t="s">
        <v>13</v>
      </c>
      <c r="E96" s="300"/>
      <c r="F96" s="385" t="s">
        <v>172</v>
      </c>
      <c r="G96" s="386"/>
      <c r="H96" s="417">
        <v>1220000</v>
      </c>
      <c r="I96" s="418"/>
      <c r="K96" s="41"/>
    </row>
    <row r="97" spans="1:11" ht="18.95" customHeight="1">
      <c r="A97" s="235">
        <v>13</v>
      </c>
      <c r="B97" s="72" t="s">
        <v>180</v>
      </c>
      <c r="C97" s="94" t="s">
        <v>67</v>
      </c>
      <c r="D97" s="299" t="s">
        <v>13</v>
      </c>
      <c r="E97" s="300"/>
      <c r="F97" s="385" t="s">
        <v>68</v>
      </c>
      <c r="G97" s="386"/>
      <c r="H97" s="417">
        <v>1000000</v>
      </c>
      <c r="I97" s="418"/>
      <c r="K97" s="41"/>
    </row>
    <row r="98" spans="1:11" ht="18.95" customHeight="1">
      <c r="A98" s="235">
        <v>14</v>
      </c>
      <c r="B98" s="72" t="s">
        <v>180</v>
      </c>
      <c r="C98" s="94" t="s">
        <v>67</v>
      </c>
      <c r="D98" s="299" t="s">
        <v>13</v>
      </c>
      <c r="E98" s="300"/>
      <c r="F98" s="385" t="s">
        <v>68</v>
      </c>
      <c r="G98" s="386"/>
      <c r="H98" s="417">
        <v>1500000</v>
      </c>
      <c r="I98" s="418"/>
      <c r="K98" s="41"/>
    </row>
    <row r="99" spans="1:11" ht="18.95" customHeight="1">
      <c r="A99" s="235">
        <v>15</v>
      </c>
      <c r="B99" s="72" t="s">
        <v>180</v>
      </c>
      <c r="C99" s="94" t="s">
        <v>67</v>
      </c>
      <c r="D99" s="299" t="s">
        <v>13</v>
      </c>
      <c r="E99" s="300"/>
      <c r="F99" s="385" t="s">
        <v>68</v>
      </c>
      <c r="G99" s="386"/>
      <c r="H99" s="417">
        <v>1500000</v>
      </c>
      <c r="I99" s="418"/>
      <c r="K99" s="41"/>
    </row>
    <row r="100" spans="1:11" ht="18.95" customHeight="1">
      <c r="A100" s="235">
        <v>16</v>
      </c>
      <c r="B100" s="72" t="s">
        <v>180</v>
      </c>
      <c r="C100" s="94" t="s">
        <v>67</v>
      </c>
      <c r="D100" s="299" t="s">
        <v>13</v>
      </c>
      <c r="E100" s="300"/>
      <c r="F100" s="385" t="s">
        <v>68</v>
      </c>
      <c r="G100" s="386"/>
      <c r="H100" s="417">
        <v>2000000</v>
      </c>
      <c r="I100" s="418"/>
      <c r="K100" s="41"/>
    </row>
    <row r="101" spans="1:11" ht="18.95" customHeight="1">
      <c r="A101" s="235">
        <v>17</v>
      </c>
      <c r="B101" s="72" t="s">
        <v>180</v>
      </c>
      <c r="C101" s="94" t="s">
        <v>67</v>
      </c>
      <c r="D101" s="299" t="s">
        <v>13</v>
      </c>
      <c r="E101" s="300"/>
      <c r="F101" s="385" t="s">
        <v>68</v>
      </c>
      <c r="G101" s="386"/>
      <c r="H101" s="417">
        <v>2000000</v>
      </c>
      <c r="I101" s="418"/>
      <c r="K101" s="41"/>
    </row>
    <row r="102" spans="1:11" ht="18.95" customHeight="1">
      <c r="A102" s="235">
        <v>18</v>
      </c>
      <c r="B102" s="72" t="s">
        <v>180</v>
      </c>
      <c r="C102" s="94" t="s">
        <v>67</v>
      </c>
      <c r="D102" s="299" t="s">
        <v>13</v>
      </c>
      <c r="E102" s="300"/>
      <c r="F102" s="385" t="s">
        <v>68</v>
      </c>
      <c r="G102" s="386"/>
      <c r="H102" s="417">
        <v>1000000</v>
      </c>
      <c r="I102" s="418"/>
      <c r="K102" s="41"/>
    </row>
    <row r="103" spans="1:11" ht="18.95" customHeight="1">
      <c r="A103" s="235">
        <v>19</v>
      </c>
      <c r="B103" s="72" t="s">
        <v>180</v>
      </c>
      <c r="C103" s="94" t="s">
        <v>67</v>
      </c>
      <c r="D103" s="299" t="s">
        <v>13</v>
      </c>
      <c r="E103" s="300"/>
      <c r="F103" s="385" t="s">
        <v>68</v>
      </c>
      <c r="G103" s="386"/>
      <c r="H103" s="417">
        <v>1000000</v>
      </c>
      <c r="I103" s="418"/>
      <c r="K103" s="41"/>
    </row>
    <row r="104" spans="1:11" ht="18.95" customHeight="1">
      <c r="A104" s="235">
        <v>20</v>
      </c>
      <c r="B104" s="72" t="s">
        <v>180</v>
      </c>
      <c r="C104" s="94" t="s">
        <v>67</v>
      </c>
      <c r="D104" s="299" t="s">
        <v>13</v>
      </c>
      <c r="E104" s="300"/>
      <c r="F104" s="385" t="s">
        <v>68</v>
      </c>
      <c r="G104" s="386"/>
      <c r="H104" s="417">
        <v>2000000</v>
      </c>
      <c r="I104" s="418"/>
      <c r="K104" s="41"/>
    </row>
    <row r="105" spans="1:11" ht="18.95" customHeight="1">
      <c r="A105" s="235">
        <v>21</v>
      </c>
      <c r="B105" s="72" t="s">
        <v>180</v>
      </c>
      <c r="C105" s="94" t="s">
        <v>67</v>
      </c>
      <c r="D105" s="299" t="s">
        <v>13</v>
      </c>
      <c r="E105" s="300"/>
      <c r="F105" s="385" t="s">
        <v>68</v>
      </c>
      <c r="G105" s="386"/>
      <c r="H105" s="417">
        <v>2000000</v>
      </c>
      <c r="I105" s="418"/>
      <c r="K105" s="41"/>
    </row>
    <row r="106" spans="1:11" ht="18.95" customHeight="1">
      <c r="A106" s="235">
        <v>22</v>
      </c>
      <c r="B106" s="72" t="s">
        <v>180</v>
      </c>
      <c r="C106" s="94" t="s">
        <v>67</v>
      </c>
      <c r="D106" s="299" t="s">
        <v>13</v>
      </c>
      <c r="E106" s="300"/>
      <c r="F106" s="385" t="s">
        <v>68</v>
      </c>
      <c r="G106" s="386"/>
      <c r="H106" s="417">
        <v>2000000</v>
      </c>
      <c r="I106" s="418"/>
      <c r="K106" s="41"/>
    </row>
    <row r="107" spans="1:11" ht="18.95" customHeight="1">
      <c r="A107" s="235">
        <v>23</v>
      </c>
      <c r="B107" s="72" t="s">
        <v>180</v>
      </c>
      <c r="C107" s="94" t="s">
        <v>67</v>
      </c>
      <c r="D107" s="299" t="s">
        <v>13</v>
      </c>
      <c r="E107" s="300"/>
      <c r="F107" s="385" t="s">
        <v>69</v>
      </c>
      <c r="G107" s="386"/>
      <c r="H107" s="417">
        <v>2000000</v>
      </c>
      <c r="I107" s="418"/>
      <c r="K107" s="41"/>
    </row>
    <row r="108" spans="1:11" ht="18.95" customHeight="1">
      <c r="A108" s="235">
        <v>24</v>
      </c>
      <c r="B108" s="72" t="s">
        <v>180</v>
      </c>
      <c r="C108" s="94" t="s">
        <v>67</v>
      </c>
      <c r="D108" s="299" t="s">
        <v>13</v>
      </c>
      <c r="E108" s="300"/>
      <c r="F108" s="385" t="s">
        <v>69</v>
      </c>
      <c r="G108" s="386"/>
      <c r="H108" s="417">
        <v>1500000</v>
      </c>
      <c r="I108" s="418"/>
      <c r="K108" s="41"/>
    </row>
    <row r="109" spans="1:11" ht="18.95" customHeight="1">
      <c r="A109" s="235">
        <v>25</v>
      </c>
      <c r="B109" s="72" t="s">
        <v>180</v>
      </c>
      <c r="C109" s="94" t="s">
        <v>71</v>
      </c>
      <c r="D109" s="299" t="s">
        <v>13</v>
      </c>
      <c r="E109" s="300"/>
      <c r="F109" s="385" t="s">
        <v>69</v>
      </c>
      <c r="G109" s="386"/>
      <c r="H109" s="417">
        <v>1500000</v>
      </c>
      <c r="I109" s="418"/>
      <c r="K109" s="41"/>
    </row>
    <row r="110" spans="1:11" ht="18.95" customHeight="1">
      <c r="A110" s="235">
        <v>26</v>
      </c>
      <c r="B110" s="72" t="s">
        <v>180</v>
      </c>
      <c r="C110" s="241" t="s">
        <v>71</v>
      </c>
      <c r="D110" s="299" t="s">
        <v>13</v>
      </c>
      <c r="E110" s="300"/>
      <c r="F110" s="385" t="s">
        <v>69</v>
      </c>
      <c r="G110" s="386"/>
      <c r="H110" s="417">
        <v>1500000</v>
      </c>
      <c r="I110" s="418"/>
      <c r="K110" s="41"/>
    </row>
    <row r="111" spans="1:11" ht="18.95" customHeight="1">
      <c r="A111" s="235">
        <v>27</v>
      </c>
      <c r="B111" s="72" t="s">
        <v>180</v>
      </c>
      <c r="C111" s="241" t="s">
        <v>71</v>
      </c>
      <c r="D111" s="299" t="s">
        <v>13</v>
      </c>
      <c r="E111" s="300"/>
      <c r="F111" s="385" t="s">
        <v>69</v>
      </c>
      <c r="G111" s="386"/>
      <c r="H111" s="417">
        <v>1500000</v>
      </c>
      <c r="I111" s="418"/>
      <c r="K111" s="41"/>
    </row>
    <row r="112" spans="1:11" ht="18.95" customHeight="1">
      <c r="A112" s="235">
        <v>28</v>
      </c>
      <c r="B112" s="72" t="s">
        <v>180</v>
      </c>
      <c r="C112" s="244" t="s">
        <v>67</v>
      </c>
      <c r="D112" s="299" t="s">
        <v>13</v>
      </c>
      <c r="E112" s="300"/>
      <c r="F112" s="385" t="s">
        <v>69</v>
      </c>
      <c r="G112" s="386"/>
      <c r="H112" s="417">
        <v>1000000</v>
      </c>
      <c r="I112" s="418"/>
      <c r="K112" s="41"/>
    </row>
    <row r="113" spans="1:11" ht="24.95" customHeight="1">
      <c r="A113" s="235">
        <v>29</v>
      </c>
      <c r="B113" s="72" t="s">
        <v>482</v>
      </c>
      <c r="C113" s="244" t="s">
        <v>71</v>
      </c>
      <c r="D113" s="299" t="s">
        <v>13</v>
      </c>
      <c r="E113" s="300"/>
      <c r="F113" s="477" t="s">
        <v>489</v>
      </c>
      <c r="G113" s="478"/>
      <c r="H113" s="417">
        <v>1000000</v>
      </c>
      <c r="I113" s="418"/>
      <c r="K113" s="41"/>
    </row>
    <row r="114" spans="1:11" ht="24.95" customHeight="1">
      <c r="A114" s="235">
        <v>30</v>
      </c>
      <c r="B114" s="72" t="s">
        <v>482</v>
      </c>
      <c r="C114" s="241" t="s">
        <v>67</v>
      </c>
      <c r="D114" s="299" t="s">
        <v>13</v>
      </c>
      <c r="E114" s="300"/>
      <c r="F114" s="477" t="s">
        <v>483</v>
      </c>
      <c r="G114" s="478"/>
      <c r="H114" s="417">
        <v>10000000</v>
      </c>
      <c r="I114" s="418"/>
      <c r="K114" s="41"/>
    </row>
    <row r="115" spans="1:11" ht="24.95" customHeight="1">
      <c r="A115" s="235">
        <v>31</v>
      </c>
      <c r="B115" s="72" t="s">
        <v>482</v>
      </c>
      <c r="C115" s="241" t="s">
        <v>67</v>
      </c>
      <c r="D115" s="299" t="s">
        <v>13</v>
      </c>
      <c r="E115" s="300"/>
      <c r="F115" s="477" t="s">
        <v>483</v>
      </c>
      <c r="G115" s="478"/>
      <c r="H115" s="417">
        <v>11000000</v>
      </c>
      <c r="I115" s="418"/>
      <c r="K115" s="41"/>
    </row>
    <row r="116" spans="1:11" ht="18" customHeight="1">
      <c r="A116" s="235">
        <v>32</v>
      </c>
      <c r="B116" s="72" t="s">
        <v>482</v>
      </c>
      <c r="C116" s="241" t="s">
        <v>71</v>
      </c>
      <c r="D116" s="299" t="s">
        <v>13</v>
      </c>
      <c r="E116" s="300"/>
      <c r="F116" s="385" t="s">
        <v>69</v>
      </c>
      <c r="G116" s="386"/>
      <c r="H116" s="417">
        <v>2500000</v>
      </c>
      <c r="I116" s="418"/>
      <c r="K116" s="41"/>
    </row>
    <row r="117" spans="1:11" ht="26.1" customHeight="1">
      <c r="A117" s="235">
        <v>33</v>
      </c>
      <c r="B117" s="72" t="s">
        <v>482</v>
      </c>
      <c r="C117" s="241" t="s">
        <v>71</v>
      </c>
      <c r="D117" s="299" t="s">
        <v>13</v>
      </c>
      <c r="E117" s="300"/>
      <c r="F117" s="385" t="s">
        <v>192</v>
      </c>
      <c r="G117" s="386"/>
      <c r="H117" s="417">
        <v>250000</v>
      </c>
      <c r="I117" s="418"/>
      <c r="K117" s="41"/>
    </row>
    <row r="118" spans="1:11" ht="18" customHeight="1">
      <c r="A118" s="235">
        <v>34</v>
      </c>
      <c r="B118" s="72" t="s">
        <v>482</v>
      </c>
      <c r="C118" s="241" t="s">
        <v>67</v>
      </c>
      <c r="D118" s="299" t="s">
        <v>13</v>
      </c>
      <c r="E118" s="300"/>
      <c r="F118" s="481" t="s">
        <v>168</v>
      </c>
      <c r="G118" s="482"/>
      <c r="H118" s="417">
        <v>2000000</v>
      </c>
      <c r="I118" s="418"/>
      <c r="K118" s="41"/>
    </row>
    <row r="119" spans="1:11" ht="18" customHeight="1">
      <c r="A119" s="235">
        <v>35</v>
      </c>
      <c r="B119" s="72" t="s">
        <v>482</v>
      </c>
      <c r="C119" s="241" t="s">
        <v>67</v>
      </c>
      <c r="D119" s="299" t="s">
        <v>13</v>
      </c>
      <c r="E119" s="300"/>
      <c r="F119" s="481" t="s">
        <v>168</v>
      </c>
      <c r="G119" s="482"/>
      <c r="H119" s="417">
        <v>2000000</v>
      </c>
      <c r="I119" s="418"/>
      <c r="K119" s="41"/>
    </row>
    <row r="120" spans="1:11" ht="18" customHeight="1">
      <c r="A120" s="235">
        <v>36</v>
      </c>
      <c r="B120" s="72" t="s">
        <v>482</v>
      </c>
      <c r="C120" s="241" t="s">
        <v>67</v>
      </c>
      <c r="D120" s="299" t="s">
        <v>13</v>
      </c>
      <c r="E120" s="300"/>
      <c r="F120" s="481" t="s">
        <v>168</v>
      </c>
      <c r="G120" s="482"/>
      <c r="H120" s="417">
        <v>3000000</v>
      </c>
      <c r="I120" s="418"/>
      <c r="K120" s="41"/>
    </row>
    <row r="121" spans="1:11" ht="18" customHeight="1">
      <c r="A121" s="235">
        <v>37</v>
      </c>
      <c r="B121" s="72" t="s">
        <v>482</v>
      </c>
      <c r="C121" s="241" t="s">
        <v>67</v>
      </c>
      <c r="D121" s="299" t="s">
        <v>13</v>
      </c>
      <c r="E121" s="300"/>
      <c r="F121" s="481" t="s">
        <v>168</v>
      </c>
      <c r="G121" s="482"/>
      <c r="H121" s="417">
        <v>2000000</v>
      </c>
      <c r="I121" s="418"/>
      <c r="K121" s="41"/>
    </row>
    <row r="122" spans="1:11" ht="18" customHeight="1">
      <c r="A122" s="235">
        <v>38</v>
      </c>
      <c r="B122" s="72" t="s">
        <v>482</v>
      </c>
      <c r="C122" s="241" t="s">
        <v>67</v>
      </c>
      <c r="D122" s="299" t="s">
        <v>13</v>
      </c>
      <c r="E122" s="300"/>
      <c r="F122" s="385" t="s">
        <v>68</v>
      </c>
      <c r="G122" s="386"/>
      <c r="H122" s="417">
        <v>2000000</v>
      </c>
      <c r="I122" s="418"/>
      <c r="K122" s="41"/>
    </row>
    <row r="123" spans="1:11" ht="26.1" customHeight="1">
      <c r="A123" s="235">
        <v>39</v>
      </c>
      <c r="B123" s="72" t="s">
        <v>482</v>
      </c>
      <c r="C123" s="241" t="s">
        <v>71</v>
      </c>
      <c r="D123" s="299" t="s">
        <v>13</v>
      </c>
      <c r="E123" s="300"/>
      <c r="F123" s="385" t="s">
        <v>192</v>
      </c>
      <c r="G123" s="386"/>
      <c r="H123" s="417">
        <v>500000</v>
      </c>
      <c r="I123" s="418"/>
      <c r="K123" s="41"/>
    </row>
    <row r="124" spans="1:11" ht="26.1" customHeight="1">
      <c r="A124" s="235">
        <v>40</v>
      </c>
      <c r="B124" s="72" t="s">
        <v>484</v>
      </c>
      <c r="C124" s="241" t="s">
        <v>71</v>
      </c>
      <c r="D124" s="299" t="s">
        <v>13</v>
      </c>
      <c r="E124" s="300"/>
      <c r="F124" s="385" t="s">
        <v>192</v>
      </c>
      <c r="G124" s="386"/>
      <c r="H124" s="417">
        <v>1000000</v>
      </c>
      <c r="I124" s="418"/>
      <c r="K124" s="41"/>
    </row>
    <row r="125" spans="1:11" ht="18" customHeight="1">
      <c r="A125" s="235">
        <v>41</v>
      </c>
      <c r="B125" s="72" t="s">
        <v>484</v>
      </c>
      <c r="C125" s="241" t="s">
        <v>67</v>
      </c>
      <c r="D125" s="299" t="s">
        <v>13</v>
      </c>
      <c r="E125" s="300"/>
      <c r="F125" s="385" t="s">
        <v>69</v>
      </c>
      <c r="G125" s="386"/>
      <c r="H125" s="417">
        <v>2000000</v>
      </c>
      <c r="I125" s="418"/>
      <c r="K125" s="41"/>
    </row>
    <row r="126" spans="1:11" ht="18" customHeight="1">
      <c r="A126" s="235">
        <v>42</v>
      </c>
      <c r="B126" s="72" t="s">
        <v>484</v>
      </c>
      <c r="C126" s="241" t="s">
        <v>67</v>
      </c>
      <c r="D126" s="299" t="s">
        <v>13</v>
      </c>
      <c r="E126" s="300"/>
      <c r="F126" s="385" t="s">
        <v>69</v>
      </c>
      <c r="G126" s="386"/>
      <c r="H126" s="417">
        <v>2000000</v>
      </c>
      <c r="I126" s="418"/>
      <c r="K126" s="41"/>
    </row>
    <row r="127" spans="1:11" ht="18" customHeight="1">
      <c r="A127" s="235">
        <v>43</v>
      </c>
      <c r="B127" s="72" t="s">
        <v>484</v>
      </c>
      <c r="C127" s="241" t="s">
        <v>67</v>
      </c>
      <c r="D127" s="299" t="s">
        <v>13</v>
      </c>
      <c r="E127" s="300"/>
      <c r="F127" s="385" t="s">
        <v>69</v>
      </c>
      <c r="G127" s="386"/>
      <c r="H127" s="417">
        <v>2000000</v>
      </c>
      <c r="I127" s="418"/>
      <c r="K127" s="41"/>
    </row>
    <row r="128" spans="1:11" ht="18" customHeight="1">
      <c r="A128" s="235">
        <v>44</v>
      </c>
      <c r="B128" s="72" t="s">
        <v>484</v>
      </c>
      <c r="C128" s="241" t="s">
        <v>67</v>
      </c>
      <c r="D128" s="299" t="s">
        <v>13</v>
      </c>
      <c r="E128" s="300"/>
      <c r="F128" s="385" t="s">
        <v>68</v>
      </c>
      <c r="G128" s="386"/>
      <c r="H128" s="479">
        <v>2000000</v>
      </c>
      <c r="I128" s="480"/>
      <c r="K128" s="41"/>
    </row>
    <row r="129" spans="1:11" ht="18" customHeight="1">
      <c r="A129" s="235">
        <v>45</v>
      </c>
      <c r="B129" s="72" t="s">
        <v>484</v>
      </c>
      <c r="C129" s="241" t="s">
        <v>67</v>
      </c>
      <c r="D129" s="299" t="s">
        <v>13</v>
      </c>
      <c r="E129" s="300"/>
      <c r="F129" s="385" t="s">
        <v>68</v>
      </c>
      <c r="G129" s="386"/>
      <c r="H129" s="417">
        <v>2000000</v>
      </c>
      <c r="I129" s="418"/>
      <c r="K129" s="41"/>
    </row>
    <row r="130" spans="1:11" ht="18" customHeight="1">
      <c r="A130" s="235">
        <v>46</v>
      </c>
      <c r="B130" s="72" t="s">
        <v>484</v>
      </c>
      <c r="C130" s="241" t="s">
        <v>67</v>
      </c>
      <c r="D130" s="299" t="s">
        <v>13</v>
      </c>
      <c r="E130" s="300"/>
      <c r="F130" s="385" t="s">
        <v>68</v>
      </c>
      <c r="G130" s="386"/>
      <c r="H130" s="417">
        <v>2000000</v>
      </c>
      <c r="I130" s="418"/>
      <c r="K130" s="41"/>
    </row>
    <row r="131" spans="1:11" ht="18" customHeight="1">
      <c r="A131" s="235">
        <v>47</v>
      </c>
      <c r="B131" s="72" t="s">
        <v>484</v>
      </c>
      <c r="C131" s="241" t="s">
        <v>67</v>
      </c>
      <c r="D131" s="299" t="s">
        <v>13</v>
      </c>
      <c r="E131" s="300"/>
      <c r="F131" s="385" t="s">
        <v>68</v>
      </c>
      <c r="G131" s="386"/>
      <c r="H131" s="417">
        <v>1500000</v>
      </c>
      <c r="I131" s="418"/>
      <c r="K131" s="41" t="s">
        <v>485</v>
      </c>
    </row>
    <row r="132" spans="1:11" ht="24.95" customHeight="1">
      <c r="A132" s="235">
        <v>48</v>
      </c>
      <c r="B132" s="72" t="s">
        <v>484</v>
      </c>
      <c r="C132" s="241" t="s">
        <v>67</v>
      </c>
      <c r="D132" s="299" t="s">
        <v>13</v>
      </c>
      <c r="E132" s="300"/>
      <c r="F132" s="477" t="s">
        <v>213</v>
      </c>
      <c r="G132" s="478"/>
      <c r="H132" s="417">
        <v>5000000</v>
      </c>
      <c r="I132" s="418"/>
      <c r="K132" s="41"/>
    </row>
    <row r="133" spans="1:11" ht="20.100000000000001" customHeight="1">
      <c r="A133" s="235">
        <v>49</v>
      </c>
      <c r="B133" s="72" t="s">
        <v>484</v>
      </c>
      <c r="C133" s="241" t="s">
        <v>67</v>
      </c>
      <c r="D133" s="299" t="s">
        <v>13</v>
      </c>
      <c r="E133" s="300"/>
      <c r="F133" s="385" t="s">
        <v>168</v>
      </c>
      <c r="G133" s="386"/>
      <c r="H133" s="417">
        <v>2000000</v>
      </c>
      <c r="I133" s="418"/>
      <c r="K133" s="41"/>
    </row>
    <row r="134" spans="1:11" ht="20.100000000000001" customHeight="1">
      <c r="A134" s="235">
        <v>50</v>
      </c>
      <c r="B134" s="72" t="s">
        <v>484</v>
      </c>
      <c r="C134" s="241" t="s">
        <v>67</v>
      </c>
      <c r="D134" s="299" t="s">
        <v>13</v>
      </c>
      <c r="E134" s="300"/>
      <c r="F134" s="385" t="s">
        <v>168</v>
      </c>
      <c r="G134" s="386"/>
      <c r="H134" s="417">
        <v>2000000</v>
      </c>
      <c r="I134" s="418"/>
      <c r="K134" s="41"/>
    </row>
    <row r="135" spans="1:11" ht="26.1" customHeight="1">
      <c r="A135" s="235">
        <v>51</v>
      </c>
      <c r="B135" s="72" t="s">
        <v>484</v>
      </c>
      <c r="C135" s="241" t="s">
        <v>71</v>
      </c>
      <c r="D135" s="299" t="s">
        <v>13</v>
      </c>
      <c r="E135" s="300"/>
      <c r="F135" s="477" t="s">
        <v>192</v>
      </c>
      <c r="G135" s="478"/>
      <c r="H135" s="417">
        <v>1000000</v>
      </c>
      <c r="I135" s="418"/>
      <c r="K135" s="41"/>
    </row>
    <row r="136" spans="1:11" ht="20.100000000000001" customHeight="1">
      <c r="A136" s="235">
        <v>52</v>
      </c>
      <c r="B136" s="72" t="s">
        <v>484</v>
      </c>
      <c r="C136" s="241" t="s">
        <v>67</v>
      </c>
      <c r="D136" s="299" t="s">
        <v>13</v>
      </c>
      <c r="E136" s="300"/>
      <c r="F136" s="385" t="s">
        <v>168</v>
      </c>
      <c r="G136" s="386"/>
      <c r="H136" s="417">
        <v>2000000</v>
      </c>
      <c r="I136" s="418"/>
      <c r="K136" s="41"/>
    </row>
    <row r="137" spans="1:11" ht="26.1" customHeight="1">
      <c r="A137" s="235">
        <v>53</v>
      </c>
      <c r="B137" s="72" t="s">
        <v>484</v>
      </c>
      <c r="C137" s="241" t="s">
        <v>71</v>
      </c>
      <c r="D137" s="299" t="s">
        <v>13</v>
      </c>
      <c r="E137" s="300"/>
      <c r="F137" s="477" t="s">
        <v>192</v>
      </c>
      <c r="G137" s="478"/>
      <c r="H137" s="419">
        <v>200000</v>
      </c>
      <c r="I137" s="420"/>
      <c r="K137" s="41"/>
    </row>
    <row r="138" spans="1:11" ht="26.1" customHeight="1">
      <c r="A138" s="235">
        <v>54</v>
      </c>
      <c r="B138" s="72" t="s">
        <v>484</v>
      </c>
      <c r="C138" s="241" t="s">
        <v>71</v>
      </c>
      <c r="D138" s="299" t="s">
        <v>13</v>
      </c>
      <c r="E138" s="300"/>
      <c r="F138" s="477" t="s">
        <v>192</v>
      </c>
      <c r="G138" s="478"/>
      <c r="H138" s="417">
        <v>135000</v>
      </c>
      <c r="I138" s="418"/>
      <c r="K138" s="41"/>
    </row>
    <row r="139" spans="1:11" ht="18.95" customHeight="1">
      <c r="A139" s="235">
        <v>55</v>
      </c>
      <c r="B139" s="72" t="s">
        <v>484</v>
      </c>
      <c r="C139" s="241" t="s">
        <v>67</v>
      </c>
      <c r="D139" s="299" t="s">
        <v>13</v>
      </c>
      <c r="E139" s="300"/>
      <c r="F139" s="385" t="s">
        <v>168</v>
      </c>
      <c r="G139" s="386"/>
      <c r="H139" s="419">
        <v>2000000</v>
      </c>
      <c r="I139" s="420"/>
      <c r="K139" s="41"/>
    </row>
    <row r="140" spans="1:11" ht="18.95" customHeight="1">
      <c r="A140" s="235">
        <v>56</v>
      </c>
      <c r="B140" s="72" t="s">
        <v>175</v>
      </c>
      <c r="C140" s="241" t="s">
        <v>67</v>
      </c>
      <c r="D140" s="299" t="s">
        <v>13</v>
      </c>
      <c r="E140" s="300"/>
      <c r="F140" s="385" t="s">
        <v>168</v>
      </c>
      <c r="G140" s="386"/>
      <c r="H140" s="419">
        <v>2000000</v>
      </c>
      <c r="I140" s="420"/>
      <c r="K140" s="41"/>
    </row>
    <row r="141" spans="1:11" ht="18.95" customHeight="1">
      <c r="A141" s="235">
        <v>57</v>
      </c>
      <c r="B141" s="72" t="s">
        <v>193</v>
      </c>
      <c r="C141" s="241" t="s">
        <v>67</v>
      </c>
      <c r="D141" s="299" t="s">
        <v>13</v>
      </c>
      <c r="E141" s="300"/>
      <c r="F141" s="385" t="s">
        <v>68</v>
      </c>
      <c r="G141" s="386"/>
      <c r="H141" s="417">
        <v>2000000</v>
      </c>
      <c r="I141" s="418"/>
      <c r="K141" s="41"/>
    </row>
    <row r="142" spans="1:11" ht="18.95" customHeight="1">
      <c r="A142" s="235">
        <v>58</v>
      </c>
      <c r="B142" s="72" t="s">
        <v>176</v>
      </c>
      <c r="C142" s="75" t="s">
        <v>73</v>
      </c>
      <c r="D142" s="299" t="s">
        <v>95</v>
      </c>
      <c r="E142" s="300"/>
      <c r="F142" s="314" t="s">
        <v>88</v>
      </c>
      <c r="G142" s="315"/>
      <c r="H142" s="423">
        <f>D152/8</f>
        <v>11036017.625</v>
      </c>
      <c r="I142" s="423"/>
      <c r="J142" s="87"/>
      <c r="K142" s="41"/>
    </row>
    <row r="143" spans="1:11" ht="18.95" customHeight="1">
      <c r="A143" s="235"/>
      <c r="B143" s="363" t="s">
        <v>91</v>
      </c>
      <c r="C143" s="364"/>
      <c r="D143" s="350" t="s">
        <v>486</v>
      </c>
      <c r="E143" s="351"/>
      <c r="F143" s="299"/>
      <c r="G143" s="300"/>
      <c r="H143" s="312">
        <f>SUM(H85:H142)</f>
        <v>128771017.625</v>
      </c>
      <c r="I143" s="312"/>
      <c r="J143" s="171"/>
      <c r="K143" s="41"/>
    </row>
    <row r="144" spans="1:11" ht="27" customHeight="1">
      <c r="A144" s="29" t="s">
        <v>74</v>
      </c>
      <c r="B144" s="60" t="s">
        <v>76</v>
      </c>
      <c r="C144" s="60"/>
      <c r="D144" s="60"/>
      <c r="E144" s="60"/>
      <c r="F144" s="60"/>
      <c r="G144" s="60"/>
      <c r="H144" s="60"/>
      <c r="I144" s="61"/>
      <c r="K144" s="41"/>
    </row>
    <row r="145" spans="1:13" ht="35.1" customHeight="1" thickBot="1">
      <c r="A145" s="173" t="s">
        <v>0</v>
      </c>
      <c r="B145" s="174" t="s">
        <v>62</v>
      </c>
      <c r="C145" s="404" t="s">
        <v>64</v>
      </c>
      <c r="D145" s="406"/>
      <c r="E145" s="405"/>
      <c r="F145" s="404" t="s">
        <v>65</v>
      </c>
      <c r="G145" s="406"/>
      <c r="H145" s="404" t="s">
        <v>66</v>
      </c>
      <c r="I145" s="405"/>
      <c r="K145" s="41"/>
    </row>
    <row r="146" spans="1:13" ht="20.100000000000001" customHeight="1">
      <c r="A146" s="114" t="s">
        <v>133</v>
      </c>
      <c r="B146" s="72" t="s">
        <v>487</v>
      </c>
      <c r="C146" s="356" t="s">
        <v>13</v>
      </c>
      <c r="D146" s="356"/>
      <c r="E146" s="356"/>
      <c r="F146" s="306" t="s">
        <v>72</v>
      </c>
      <c r="G146" s="307"/>
      <c r="H146" s="304">
        <v>20000000</v>
      </c>
      <c r="I146" s="305"/>
      <c r="K146" s="41"/>
    </row>
    <row r="147" spans="1:13" ht="20.100000000000001" customHeight="1">
      <c r="A147" s="115" t="s">
        <v>134</v>
      </c>
      <c r="B147" s="72" t="s">
        <v>487</v>
      </c>
      <c r="C147" s="356" t="s">
        <v>13</v>
      </c>
      <c r="D147" s="356"/>
      <c r="E147" s="356"/>
      <c r="F147" s="306" t="s">
        <v>72</v>
      </c>
      <c r="G147" s="307"/>
      <c r="H147" s="296">
        <v>558800</v>
      </c>
      <c r="I147" s="297"/>
      <c r="J147" s="171"/>
      <c r="K147" s="41"/>
    </row>
    <row r="148" spans="1:13" ht="20.100000000000001" customHeight="1">
      <c r="A148" s="245" t="s">
        <v>135</v>
      </c>
      <c r="B148" s="72" t="s">
        <v>176</v>
      </c>
      <c r="C148" s="299" t="s">
        <v>81</v>
      </c>
      <c r="D148" s="355"/>
      <c r="E148" s="300"/>
      <c r="F148" s="314" t="s">
        <v>88</v>
      </c>
      <c r="G148" s="315"/>
      <c r="H148" s="313">
        <f>F152/5</f>
        <v>7246000</v>
      </c>
      <c r="I148" s="297"/>
      <c r="J148" s="171"/>
      <c r="K148" s="41"/>
    </row>
    <row r="149" spans="1:13" ht="20.100000000000001" customHeight="1">
      <c r="A149" s="53"/>
      <c r="B149" s="236" t="s">
        <v>10</v>
      </c>
      <c r="C149" s="357" t="s">
        <v>488</v>
      </c>
      <c r="D149" s="358"/>
      <c r="E149" s="359"/>
      <c r="F149" s="172"/>
      <c r="G149" s="172"/>
      <c r="H149" s="312">
        <f>SUM(H146:H148)</f>
        <v>27804800</v>
      </c>
      <c r="I149" s="312"/>
      <c r="J149" s="171"/>
      <c r="K149" s="41"/>
    </row>
    <row r="150" spans="1:13" ht="33.950000000000003" customHeight="1">
      <c r="A150" s="347" t="s">
        <v>90</v>
      </c>
      <c r="B150" s="348"/>
      <c r="C150" s="348"/>
      <c r="D150" s="348"/>
      <c r="E150" s="348"/>
      <c r="F150" s="348"/>
      <c r="G150" s="348"/>
      <c r="H150" s="348"/>
      <c r="I150" s="349"/>
      <c r="J150" s="171"/>
      <c r="K150" s="171"/>
      <c r="L150" s="171"/>
    </row>
    <row r="151" spans="1:13" ht="36" customHeight="1">
      <c r="A151" s="237" t="s">
        <v>0</v>
      </c>
      <c r="B151" s="236" t="s">
        <v>89</v>
      </c>
      <c r="C151" s="52"/>
      <c r="D151" s="366" t="s">
        <v>3</v>
      </c>
      <c r="E151" s="366"/>
      <c r="F151" s="366" t="s">
        <v>5</v>
      </c>
      <c r="G151" s="366"/>
      <c r="H151" s="367" t="s">
        <v>10</v>
      </c>
      <c r="I151" s="367"/>
      <c r="J151" s="171"/>
      <c r="K151" s="171"/>
    </row>
    <row r="152" spans="1:13" ht="26.1" customHeight="1">
      <c r="A152" s="237">
        <v>1</v>
      </c>
      <c r="B152" s="233" t="s">
        <v>200</v>
      </c>
      <c r="C152" s="52"/>
      <c r="D152" s="294">
        <f>C81+C56+C47</f>
        <v>88288141</v>
      </c>
      <c r="E152" s="294"/>
      <c r="F152" s="294">
        <f>E81+E56+E47</f>
        <v>36230000</v>
      </c>
      <c r="G152" s="294"/>
      <c r="H152" s="294">
        <f>D152+F152</f>
        <v>124518141</v>
      </c>
      <c r="I152" s="294"/>
      <c r="J152" s="171"/>
      <c r="K152" s="171"/>
    </row>
    <row r="153" spans="1:13" ht="26.1" customHeight="1">
      <c r="A153" s="237">
        <v>2</v>
      </c>
      <c r="B153" s="233" t="s">
        <v>93</v>
      </c>
      <c r="C153" s="52"/>
      <c r="D153" s="294">
        <v>162393141</v>
      </c>
      <c r="E153" s="294"/>
      <c r="F153" s="294">
        <v>312890</v>
      </c>
      <c r="G153" s="294"/>
      <c r="H153" s="294">
        <f>D153+F153</f>
        <v>162706031</v>
      </c>
      <c r="I153" s="294"/>
      <c r="J153" s="171"/>
      <c r="K153" s="171"/>
      <c r="L153" s="171"/>
    </row>
    <row r="154" spans="1:13" ht="26.1" customHeight="1">
      <c r="A154" s="237">
        <v>3</v>
      </c>
      <c r="B154" s="233" t="s">
        <v>97</v>
      </c>
      <c r="C154" s="52"/>
      <c r="D154" s="295">
        <f>SUM(D152:D153)</f>
        <v>250681282</v>
      </c>
      <c r="E154" s="295"/>
      <c r="F154" s="295">
        <f>SUM(F152:F153)</f>
        <v>36542890</v>
      </c>
      <c r="G154" s="295"/>
      <c r="H154" s="295">
        <f>SUM(H152:H153)</f>
        <v>287224172</v>
      </c>
      <c r="I154" s="295"/>
      <c r="J154" s="171"/>
      <c r="K154" s="171"/>
    </row>
    <row r="155" spans="1:13" ht="26.1" customHeight="1">
      <c r="A155" s="237">
        <v>4</v>
      </c>
      <c r="B155" s="70" t="s">
        <v>194</v>
      </c>
      <c r="C155" s="52"/>
      <c r="D155" s="294">
        <f>H143</f>
        <v>128771017.625</v>
      </c>
      <c r="E155" s="294"/>
      <c r="F155" s="294">
        <f>H149</f>
        <v>27804800</v>
      </c>
      <c r="G155" s="294"/>
      <c r="H155" s="298">
        <f>D155+F155</f>
        <v>156575817.625</v>
      </c>
      <c r="I155" s="298"/>
    </row>
    <row r="156" spans="1:13" ht="26.1" customHeight="1">
      <c r="A156" s="237">
        <v>5</v>
      </c>
      <c r="B156" s="70" t="s">
        <v>195</v>
      </c>
      <c r="C156" s="52"/>
      <c r="D156" s="295">
        <f>D154-D155</f>
        <v>121910264.375</v>
      </c>
      <c r="E156" s="295"/>
      <c r="F156" s="295">
        <f>F154-F155</f>
        <v>8738090</v>
      </c>
      <c r="G156" s="295"/>
      <c r="H156" s="295">
        <f>D156+F156</f>
        <v>130648354.375</v>
      </c>
      <c r="I156" s="295"/>
      <c r="J156" s="171"/>
    </row>
    <row r="157" spans="1:13">
      <c r="B157" s="30"/>
      <c r="C157" s="30"/>
      <c r="D157" s="30"/>
      <c r="E157" s="30"/>
      <c r="F157" s="32"/>
      <c r="G157" s="30"/>
      <c r="H157" s="30"/>
      <c r="I157" s="30"/>
      <c r="J157" s="171"/>
      <c r="K157" s="38"/>
      <c r="L157" s="38"/>
      <c r="M157" s="171"/>
    </row>
    <row r="158" spans="1:13">
      <c r="B158" s="3"/>
      <c r="C158" s="3"/>
      <c r="D158" s="390" t="s">
        <v>476</v>
      </c>
      <c r="E158" s="390"/>
      <c r="F158" s="390"/>
      <c r="G158" s="390"/>
      <c r="H158" s="390"/>
      <c r="I158" s="390"/>
      <c r="L158" s="38"/>
      <c r="M158" s="171"/>
    </row>
    <row r="159" spans="1:13">
      <c r="B159" s="48" t="s">
        <v>85</v>
      </c>
      <c r="C159" s="240"/>
      <c r="G159" s="240"/>
      <c r="H159" s="240"/>
      <c r="I159" s="240"/>
      <c r="L159" s="38"/>
      <c r="M159" s="171"/>
    </row>
    <row r="160" spans="1:13">
      <c r="B160" s="240" t="s">
        <v>84</v>
      </c>
      <c r="F160" s="240"/>
      <c r="G160" s="240" t="s">
        <v>82</v>
      </c>
      <c r="H160" s="240"/>
      <c r="I160" s="49"/>
      <c r="J160" s="40"/>
    </row>
    <row r="161" spans="2:11" ht="18.95" customHeight="1">
      <c r="I161" s="50"/>
      <c r="J161" s="40"/>
      <c r="K161" s="171"/>
    </row>
    <row r="162" spans="2:11" ht="18.95" customHeight="1">
      <c r="C162" s="50"/>
      <c r="H162" s="50"/>
      <c r="J162" s="40"/>
    </row>
    <row r="163" spans="2:11">
      <c r="B163" s="50"/>
      <c r="C163" s="51"/>
      <c r="F163" s="50"/>
      <c r="I163" s="51"/>
    </row>
    <row r="164" spans="2:11">
      <c r="B164" s="51" t="s">
        <v>58</v>
      </c>
      <c r="F164" s="51"/>
      <c r="G164" s="51" t="s">
        <v>83</v>
      </c>
      <c r="H164" s="51"/>
    </row>
  </sheetData>
  <mergeCells count="244">
    <mergeCell ref="G58:G59"/>
    <mergeCell ref="H58:H59"/>
    <mergeCell ref="I58:I59"/>
    <mergeCell ref="A47:B47"/>
    <mergeCell ref="A48:I48"/>
    <mergeCell ref="A49:A50"/>
    <mergeCell ref="B49:B50"/>
    <mergeCell ref="C49:F49"/>
    <mergeCell ref="G49:G50"/>
    <mergeCell ref="H49:H50"/>
    <mergeCell ref="I49:I50"/>
    <mergeCell ref="F96:G96"/>
    <mergeCell ref="H96:I96"/>
    <mergeCell ref="D94:E94"/>
    <mergeCell ref="F94:G94"/>
    <mergeCell ref="H94:I94"/>
    <mergeCell ref="D95:E95"/>
    <mergeCell ref="F95:G95"/>
    <mergeCell ref="H95:I95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56:B56"/>
    <mergeCell ref="A57:I57"/>
    <mergeCell ref="A58:A59"/>
    <mergeCell ref="B58:B59"/>
    <mergeCell ref="C58:F58"/>
    <mergeCell ref="H104:I104"/>
    <mergeCell ref="F115:G115"/>
    <mergeCell ref="H115:I115"/>
    <mergeCell ref="D93:E93"/>
    <mergeCell ref="F93:G93"/>
    <mergeCell ref="A81:B81"/>
    <mergeCell ref="D84:E84"/>
    <mergeCell ref="F84:G84"/>
    <mergeCell ref="D85:E85"/>
    <mergeCell ref="F85:G85"/>
    <mergeCell ref="H85:I85"/>
    <mergeCell ref="H84:I84"/>
    <mergeCell ref="D86:E86"/>
    <mergeCell ref="F86:G86"/>
    <mergeCell ref="H86:I86"/>
    <mergeCell ref="B82:I82"/>
    <mergeCell ref="H93:I93"/>
    <mergeCell ref="D90:E90"/>
    <mergeCell ref="F90:G90"/>
    <mergeCell ref="H90:I90"/>
    <mergeCell ref="D91:E91"/>
    <mergeCell ref="F91:G91"/>
    <mergeCell ref="H91:I91"/>
    <mergeCell ref="D96:E96"/>
    <mergeCell ref="D105:E105"/>
    <mergeCell ref="F105:G105"/>
    <mergeCell ref="D101:E101"/>
    <mergeCell ref="F101:G101"/>
    <mergeCell ref="H101:I101"/>
    <mergeCell ref="D119:E119"/>
    <mergeCell ref="H105:I105"/>
    <mergeCell ref="F87:G87"/>
    <mergeCell ref="H87:I87"/>
    <mergeCell ref="D92:E92"/>
    <mergeCell ref="F92:G92"/>
    <mergeCell ref="H92:I92"/>
    <mergeCell ref="D87:E87"/>
    <mergeCell ref="D88:E88"/>
    <mergeCell ref="F88:G88"/>
    <mergeCell ref="H88:I88"/>
    <mergeCell ref="D89:E89"/>
    <mergeCell ref="F89:G89"/>
    <mergeCell ref="H89:I89"/>
    <mergeCell ref="D103:E103"/>
    <mergeCell ref="F103:G103"/>
    <mergeCell ref="H103:I103"/>
    <mergeCell ref="D104:E104"/>
    <mergeCell ref="F104:G104"/>
    <mergeCell ref="D122:E122"/>
    <mergeCell ref="D97:E97"/>
    <mergeCell ref="F97:G97"/>
    <mergeCell ref="H97:I97"/>
    <mergeCell ref="F117:G117"/>
    <mergeCell ref="H117:I117"/>
    <mergeCell ref="F118:G118"/>
    <mergeCell ref="H118:I118"/>
    <mergeCell ref="D106:E106"/>
    <mergeCell ref="F106:G106"/>
    <mergeCell ref="H106:I106"/>
    <mergeCell ref="D102:E102"/>
    <mergeCell ref="H99:I99"/>
    <mergeCell ref="D99:E99"/>
    <mergeCell ref="F102:G102"/>
    <mergeCell ref="H102:I102"/>
    <mergeCell ref="D98:E98"/>
    <mergeCell ref="F98:G98"/>
    <mergeCell ref="H98:I98"/>
    <mergeCell ref="D115:E115"/>
    <mergeCell ref="F99:G99"/>
    <mergeCell ref="D100:E100"/>
    <mergeCell ref="F100:G100"/>
    <mergeCell ref="H100:I100"/>
    <mergeCell ref="D114:E114"/>
    <mergeCell ref="F114:G114"/>
    <mergeCell ref="H114:I114"/>
    <mergeCell ref="F119:G119"/>
    <mergeCell ref="D116:E116"/>
    <mergeCell ref="D117:E117"/>
    <mergeCell ref="D118:E118"/>
    <mergeCell ref="D120:E120"/>
    <mergeCell ref="D121:E121"/>
    <mergeCell ref="D113:E113"/>
    <mergeCell ref="F113:G113"/>
    <mergeCell ref="H113:I113"/>
    <mergeCell ref="D107:E107"/>
    <mergeCell ref="F107:G107"/>
    <mergeCell ref="H107:I107"/>
    <mergeCell ref="D108:E108"/>
    <mergeCell ref="F108:G108"/>
    <mergeCell ref="H108:I108"/>
    <mergeCell ref="F125:G125"/>
    <mergeCell ref="H125:I125"/>
    <mergeCell ref="D109:E109"/>
    <mergeCell ref="F109:G109"/>
    <mergeCell ref="H109:I109"/>
    <mergeCell ref="D112:E112"/>
    <mergeCell ref="F112:G112"/>
    <mergeCell ref="H112:I112"/>
    <mergeCell ref="F116:G116"/>
    <mergeCell ref="H116:I116"/>
    <mergeCell ref="D110:E110"/>
    <mergeCell ref="D111:E111"/>
    <mergeCell ref="F110:G110"/>
    <mergeCell ref="F111:G111"/>
    <mergeCell ref="H110:I110"/>
    <mergeCell ref="H111:I111"/>
    <mergeCell ref="F121:G121"/>
    <mergeCell ref="H121:I121"/>
    <mergeCell ref="F122:G122"/>
    <mergeCell ref="H123:I123"/>
    <mergeCell ref="H119:I119"/>
    <mergeCell ref="F120:G120"/>
    <mergeCell ref="H120:I120"/>
    <mergeCell ref="H122:I122"/>
    <mergeCell ref="D123:E123"/>
    <mergeCell ref="F123:G123"/>
    <mergeCell ref="D124:E124"/>
    <mergeCell ref="F124:G124"/>
    <mergeCell ref="H124:I124"/>
    <mergeCell ref="D131:E131"/>
    <mergeCell ref="F131:G131"/>
    <mergeCell ref="H131:I131"/>
    <mergeCell ref="D128:E128"/>
    <mergeCell ref="F128:G128"/>
    <mergeCell ref="H128:I128"/>
    <mergeCell ref="D129:E129"/>
    <mergeCell ref="F129:G129"/>
    <mergeCell ref="H129:I129"/>
    <mergeCell ref="D126:E126"/>
    <mergeCell ref="F126:G126"/>
    <mergeCell ref="H126:I126"/>
    <mergeCell ref="D127:E127"/>
    <mergeCell ref="F127:G127"/>
    <mergeCell ref="H127:I127"/>
    <mergeCell ref="D130:E130"/>
    <mergeCell ref="F130:G130"/>
    <mergeCell ref="H130:I130"/>
    <mergeCell ref="D125:E125"/>
    <mergeCell ref="D132:E132"/>
    <mergeCell ref="F132:G132"/>
    <mergeCell ref="H132:I132"/>
    <mergeCell ref="D136:E136"/>
    <mergeCell ref="F136:G136"/>
    <mergeCell ref="H136:I136"/>
    <mergeCell ref="D137:E137"/>
    <mergeCell ref="F137:G137"/>
    <mergeCell ref="H137:I137"/>
    <mergeCell ref="D133:E133"/>
    <mergeCell ref="F133:G133"/>
    <mergeCell ref="H133:I133"/>
    <mergeCell ref="D134:E134"/>
    <mergeCell ref="F134:G134"/>
    <mergeCell ref="H134:I134"/>
    <mergeCell ref="D135:E135"/>
    <mergeCell ref="F135:G135"/>
    <mergeCell ref="H135:I135"/>
    <mergeCell ref="D138:E138"/>
    <mergeCell ref="F138:G138"/>
    <mergeCell ref="H138:I138"/>
    <mergeCell ref="D139:E139"/>
    <mergeCell ref="F139:G139"/>
    <mergeCell ref="H139:I139"/>
    <mergeCell ref="D140:E140"/>
    <mergeCell ref="F140:G140"/>
    <mergeCell ref="H140:I140"/>
    <mergeCell ref="D141:E141"/>
    <mergeCell ref="F141:G141"/>
    <mergeCell ref="H141:I141"/>
    <mergeCell ref="D142:E142"/>
    <mergeCell ref="F142:G142"/>
    <mergeCell ref="H142:I142"/>
    <mergeCell ref="B143:C143"/>
    <mergeCell ref="D143:E143"/>
    <mergeCell ref="F143:G143"/>
    <mergeCell ref="H143:I143"/>
    <mergeCell ref="C145:E145"/>
    <mergeCell ref="F145:G145"/>
    <mergeCell ref="H145:I145"/>
    <mergeCell ref="C146:E146"/>
    <mergeCell ref="F146:G146"/>
    <mergeCell ref="H146:I146"/>
    <mergeCell ref="C147:E147"/>
    <mergeCell ref="F147:G147"/>
    <mergeCell ref="H147:I147"/>
    <mergeCell ref="C148:E148"/>
    <mergeCell ref="F148:G148"/>
    <mergeCell ref="H148:I148"/>
    <mergeCell ref="C149:E149"/>
    <mergeCell ref="H149:I149"/>
    <mergeCell ref="A150:I150"/>
    <mergeCell ref="D151:E151"/>
    <mergeCell ref="F151:G151"/>
    <mergeCell ref="H151:I151"/>
    <mergeCell ref="D152:E152"/>
    <mergeCell ref="F152:G152"/>
    <mergeCell ref="H152:I152"/>
    <mergeCell ref="D156:E156"/>
    <mergeCell ref="F156:G156"/>
    <mergeCell ref="H156:I156"/>
    <mergeCell ref="D158:I158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</mergeCells>
  <pageMargins left="0.51181102362204722" right="0.27559055118110237" top="0.43307086614173229" bottom="0.43307086614173229" header="0.31496062992125984" footer="0.31496062992125984"/>
  <pageSetup paperSize="9" scale="8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7:M147"/>
  <sheetViews>
    <sheetView zoomScale="106" zoomScaleNormal="106"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0.42578125" style="170" customWidth="1"/>
    <col min="3" max="3" width="12.42578125" style="170" customWidth="1"/>
    <col min="4" max="4" width="5.5703125" style="170" customWidth="1"/>
    <col min="5" max="5" width="12.42578125" style="170" customWidth="1"/>
    <col min="6" max="6" width="5.5703125" style="170" customWidth="1"/>
    <col min="7" max="7" width="13" style="170" customWidth="1"/>
    <col min="8" max="8" width="7.42578125" style="170" customWidth="1"/>
    <col min="9" max="9" width="8.85546875" style="170" customWidth="1"/>
    <col min="10" max="10" width="19.42578125" style="170" customWidth="1"/>
    <col min="11" max="11" width="16.5703125" style="170" customWidth="1"/>
    <col min="12" max="12" width="21.140625" style="170" customWidth="1"/>
    <col min="13" max="13" width="15" style="170" customWidth="1"/>
    <col min="14" max="14" width="12.7109375" style="170" customWidth="1"/>
    <col min="15" max="16384" width="9.140625" style="170"/>
  </cols>
  <sheetData>
    <row r="7" spans="1:12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2">
      <c r="A8" s="330" t="s">
        <v>497</v>
      </c>
      <c r="B8" s="330"/>
      <c r="C8" s="330"/>
      <c r="D8" s="330"/>
      <c r="E8" s="330"/>
      <c r="F8" s="330"/>
      <c r="G8" s="330"/>
      <c r="H8" s="330"/>
      <c r="I8" s="330"/>
    </row>
    <row r="9" spans="1:12">
      <c r="A9" s="37"/>
      <c r="B9" s="37"/>
      <c r="C9" s="37"/>
      <c r="D9" s="37"/>
      <c r="E9" s="37"/>
      <c r="F9" s="37"/>
      <c r="G9" s="37"/>
      <c r="H9" s="37"/>
      <c r="I9" s="37"/>
    </row>
    <row r="10" spans="1:12">
      <c r="A10" s="324" t="s">
        <v>512</v>
      </c>
      <c r="B10" s="325"/>
      <c r="C10" s="325"/>
      <c r="D10" s="325"/>
      <c r="E10" s="325"/>
      <c r="F10" s="325"/>
      <c r="G10" s="325"/>
      <c r="H10" s="325"/>
      <c r="I10" s="326"/>
    </row>
    <row r="11" spans="1:12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2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  <c r="L12" s="38"/>
    </row>
    <row r="13" spans="1:12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484" t="s">
        <v>12</v>
      </c>
      <c r="H13" s="336" t="s">
        <v>8</v>
      </c>
      <c r="I13" s="331" t="s">
        <v>7</v>
      </c>
      <c r="L13" s="38"/>
    </row>
    <row r="14" spans="1:12" ht="20.25" thickBot="1">
      <c r="A14" s="339"/>
      <c r="B14" s="339"/>
      <c r="C14" s="14" t="s">
        <v>3</v>
      </c>
      <c r="D14" s="9" t="s">
        <v>4</v>
      </c>
      <c r="E14" s="14" t="s">
        <v>5</v>
      </c>
      <c r="F14" s="9" t="s">
        <v>4</v>
      </c>
      <c r="G14" s="485"/>
      <c r="H14" s="337"/>
      <c r="I14" s="332"/>
      <c r="J14" s="41"/>
      <c r="L14" s="38"/>
    </row>
    <row r="15" spans="1:12" ht="18" customHeight="1" thickTop="1">
      <c r="A15" s="93">
        <v>1</v>
      </c>
      <c r="B15" s="91" t="s">
        <v>86</v>
      </c>
      <c r="C15" s="78">
        <v>155263</v>
      </c>
      <c r="D15" s="78">
        <v>1</v>
      </c>
      <c r="E15" s="78">
        <v>0</v>
      </c>
      <c r="F15" s="78">
        <v>0</v>
      </c>
      <c r="G15" s="78">
        <f>C15</f>
        <v>155263</v>
      </c>
      <c r="H15" s="78">
        <v>1</v>
      </c>
      <c r="I15" s="75"/>
      <c r="J15" s="41"/>
    </row>
    <row r="16" spans="1:12" ht="18" customHeight="1">
      <c r="A16" s="247">
        <v>2</v>
      </c>
      <c r="B16" s="92" t="s">
        <v>87</v>
      </c>
      <c r="C16" s="78">
        <f>G16</f>
        <v>134115</v>
      </c>
      <c r="D16" s="78">
        <v>1</v>
      </c>
      <c r="E16" s="78">
        <v>0</v>
      </c>
      <c r="F16" s="78">
        <v>0</v>
      </c>
      <c r="G16" s="78">
        <v>134115</v>
      </c>
      <c r="H16" s="78">
        <v>1</v>
      </c>
      <c r="I16" s="79"/>
      <c r="J16" s="41"/>
      <c r="K16" s="41"/>
    </row>
    <row r="17" spans="1:13" ht="18" customHeight="1">
      <c r="A17" s="93">
        <v>3</v>
      </c>
      <c r="B17" s="92" t="s">
        <v>80</v>
      </c>
      <c r="C17" s="78">
        <f>G17-E17</f>
        <v>5890907</v>
      </c>
      <c r="D17" s="78">
        <v>50</v>
      </c>
      <c r="E17" s="78">
        <v>1120000</v>
      </c>
      <c r="F17" s="78">
        <v>41</v>
      </c>
      <c r="G17" s="78">
        <v>7010907</v>
      </c>
      <c r="H17" s="78">
        <f>D17+F17</f>
        <v>91</v>
      </c>
      <c r="I17" s="79"/>
      <c r="J17" s="41"/>
      <c r="L17" s="38"/>
    </row>
    <row r="18" spans="1:13" ht="18" customHeight="1">
      <c r="A18" s="247">
        <v>4</v>
      </c>
      <c r="B18" s="92" t="s">
        <v>119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/>
      <c r="J18" s="41"/>
    </row>
    <row r="19" spans="1:13" ht="18" customHeight="1">
      <c r="A19" s="93">
        <v>5</v>
      </c>
      <c r="B19" s="92" t="s">
        <v>120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9"/>
      <c r="J19" s="41"/>
      <c r="K19" s="41"/>
      <c r="M19" s="38"/>
    </row>
    <row r="20" spans="1:13" ht="30">
      <c r="A20" s="247">
        <v>6</v>
      </c>
      <c r="B20" s="92" t="s">
        <v>33</v>
      </c>
      <c r="C20" s="78">
        <f>G20</f>
        <v>1844398</v>
      </c>
      <c r="D20" s="78">
        <v>20</v>
      </c>
      <c r="E20" s="78">
        <v>0</v>
      </c>
      <c r="F20" s="78">
        <v>0</v>
      </c>
      <c r="G20" s="78">
        <v>1844398</v>
      </c>
      <c r="H20" s="78">
        <f>D20</f>
        <v>20</v>
      </c>
      <c r="I20" s="249"/>
    </row>
    <row r="21" spans="1:13" ht="30">
      <c r="A21" s="93">
        <v>7</v>
      </c>
      <c r="B21" s="92" t="s">
        <v>34</v>
      </c>
      <c r="C21" s="78">
        <f>G21-E21</f>
        <v>1284303</v>
      </c>
      <c r="D21" s="78">
        <v>12</v>
      </c>
      <c r="E21" s="78">
        <v>450000</v>
      </c>
      <c r="F21" s="78">
        <v>16</v>
      </c>
      <c r="G21" s="78">
        <v>1734303</v>
      </c>
      <c r="H21" s="78">
        <v>28</v>
      </c>
      <c r="I21" s="249"/>
      <c r="J21" s="41"/>
      <c r="K21" s="41"/>
    </row>
    <row r="22" spans="1:13" ht="45">
      <c r="A22" s="247">
        <v>8</v>
      </c>
      <c r="B22" s="258" t="s">
        <v>35</v>
      </c>
      <c r="C22" s="78">
        <f>G22-E22</f>
        <v>2834000</v>
      </c>
      <c r="D22" s="78">
        <v>25</v>
      </c>
      <c r="E22" s="78">
        <v>150000</v>
      </c>
      <c r="F22" s="78">
        <v>5</v>
      </c>
      <c r="G22" s="78">
        <v>2984000</v>
      </c>
      <c r="H22" s="78">
        <f>D22+F22</f>
        <v>30</v>
      </c>
      <c r="I22" s="249"/>
      <c r="J22" s="41"/>
    </row>
    <row r="23" spans="1:13" ht="18" customHeight="1">
      <c r="A23" s="93">
        <v>9</v>
      </c>
      <c r="B23" s="92" t="s">
        <v>36</v>
      </c>
      <c r="C23" s="78">
        <f>G23-E23</f>
        <v>2027969</v>
      </c>
      <c r="D23" s="78">
        <v>17</v>
      </c>
      <c r="E23" s="78">
        <v>70000</v>
      </c>
      <c r="F23" s="78">
        <v>3</v>
      </c>
      <c r="G23" s="78">
        <v>2097969</v>
      </c>
      <c r="H23" s="78">
        <v>20</v>
      </c>
      <c r="I23" s="249"/>
      <c r="J23" s="41"/>
      <c r="M23" s="38"/>
    </row>
    <row r="24" spans="1:13">
      <c r="A24" s="247">
        <v>10</v>
      </c>
      <c r="B24" s="92" t="s">
        <v>37</v>
      </c>
      <c r="C24" s="78">
        <f>G24-E24</f>
        <v>1260000</v>
      </c>
      <c r="D24" s="78">
        <v>12</v>
      </c>
      <c r="E24" s="78">
        <v>140000</v>
      </c>
      <c r="F24" s="78">
        <v>6</v>
      </c>
      <c r="G24" s="78">
        <v>1400000</v>
      </c>
      <c r="H24" s="78">
        <f>D24+F24</f>
        <v>18</v>
      </c>
      <c r="I24" s="94"/>
      <c r="J24" s="41"/>
    </row>
    <row r="25" spans="1:13">
      <c r="A25" s="93">
        <v>11</v>
      </c>
      <c r="B25" s="79" t="s">
        <v>38</v>
      </c>
      <c r="C25" s="78">
        <f>G25</f>
        <v>1881988</v>
      </c>
      <c r="D25" s="78">
        <v>0</v>
      </c>
      <c r="E25" s="78">
        <v>0</v>
      </c>
      <c r="F25" s="78">
        <v>0</v>
      </c>
      <c r="G25" s="78">
        <v>1881988</v>
      </c>
      <c r="H25" s="78">
        <v>0</v>
      </c>
      <c r="I25" s="249"/>
      <c r="J25" s="41"/>
      <c r="K25" s="41"/>
    </row>
    <row r="26" spans="1:13" ht="29.1" customHeight="1">
      <c r="A26" s="247">
        <v>12</v>
      </c>
      <c r="B26" s="92" t="s">
        <v>39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249"/>
      <c r="M26" s="38"/>
    </row>
    <row r="27" spans="1:13" ht="30">
      <c r="A27" s="93">
        <v>13</v>
      </c>
      <c r="B27" s="92" t="s">
        <v>40</v>
      </c>
      <c r="C27" s="78">
        <f>G27-E27</f>
        <v>2862000</v>
      </c>
      <c r="D27" s="78">
        <v>31</v>
      </c>
      <c r="E27" s="78">
        <v>365000</v>
      </c>
      <c r="F27" s="78">
        <v>5</v>
      </c>
      <c r="G27" s="78">
        <v>3227000</v>
      </c>
      <c r="H27" s="78">
        <f>D27+F27</f>
        <v>36</v>
      </c>
      <c r="I27" s="249"/>
      <c r="J27" s="41"/>
      <c r="K27" s="38"/>
    </row>
    <row r="28" spans="1:13" ht="18" customHeight="1">
      <c r="A28" s="247">
        <v>14</v>
      </c>
      <c r="B28" s="92" t="s">
        <v>41</v>
      </c>
      <c r="C28" s="78">
        <v>0</v>
      </c>
      <c r="D28" s="78">
        <v>0</v>
      </c>
      <c r="E28" s="78">
        <v>590000</v>
      </c>
      <c r="F28" s="78">
        <v>15</v>
      </c>
      <c r="G28" s="78">
        <f>E28</f>
        <v>590000</v>
      </c>
      <c r="H28" s="78">
        <v>15</v>
      </c>
      <c r="I28" s="94"/>
      <c r="K28" s="38"/>
    </row>
    <row r="29" spans="1:13" ht="30">
      <c r="A29" s="93">
        <v>15</v>
      </c>
      <c r="B29" s="92" t="s">
        <v>42</v>
      </c>
      <c r="C29" s="78">
        <f>G29-E29</f>
        <v>1450535</v>
      </c>
      <c r="D29" s="78">
        <v>12</v>
      </c>
      <c r="E29" s="78">
        <v>240000</v>
      </c>
      <c r="F29" s="78">
        <v>13</v>
      </c>
      <c r="G29" s="78">
        <v>1690535</v>
      </c>
      <c r="H29" s="78">
        <f>D29+F29</f>
        <v>25</v>
      </c>
      <c r="I29" s="249"/>
      <c r="J29" s="41"/>
      <c r="K29" s="38"/>
    </row>
    <row r="30" spans="1:13">
      <c r="A30" s="247">
        <v>16</v>
      </c>
      <c r="B30" s="92" t="s">
        <v>43</v>
      </c>
      <c r="C30" s="78">
        <f>G30-E30</f>
        <v>3683479</v>
      </c>
      <c r="D30" s="78">
        <v>27</v>
      </c>
      <c r="E30" s="78">
        <v>690000</v>
      </c>
      <c r="F30" s="78">
        <v>34</v>
      </c>
      <c r="G30" s="78">
        <v>4373479</v>
      </c>
      <c r="H30" s="78">
        <f>D30+F30</f>
        <v>61</v>
      </c>
      <c r="I30" s="249"/>
      <c r="J30" s="41"/>
      <c r="K30" s="41"/>
    </row>
    <row r="31" spans="1:13" ht="20.100000000000001" customHeight="1">
      <c r="A31" s="93">
        <v>17</v>
      </c>
      <c r="B31" s="79" t="s">
        <v>57</v>
      </c>
      <c r="C31" s="78">
        <v>0</v>
      </c>
      <c r="D31" s="78">
        <v>0</v>
      </c>
      <c r="E31" s="78">
        <f>G31</f>
        <v>620000</v>
      </c>
      <c r="F31" s="78">
        <v>19</v>
      </c>
      <c r="G31" s="78">
        <v>620000</v>
      </c>
      <c r="H31" s="78">
        <f>F31</f>
        <v>19</v>
      </c>
      <c r="I31" s="249"/>
      <c r="J31" s="41"/>
      <c r="K31" s="41"/>
    </row>
    <row r="32" spans="1:13" ht="20.100000000000001" customHeight="1">
      <c r="A32" s="247">
        <v>18</v>
      </c>
      <c r="B32" s="79" t="s">
        <v>44</v>
      </c>
      <c r="C32" s="78">
        <f>G32-E32</f>
        <v>772000</v>
      </c>
      <c r="D32" s="78">
        <v>6</v>
      </c>
      <c r="E32" s="78">
        <v>80000</v>
      </c>
      <c r="F32" s="78">
        <v>3</v>
      </c>
      <c r="G32" s="78">
        <v>852000</v>
      </c>
      <c r="H32" s="78">
        <v>9</v>
      </c>
      <c r="I32" s="249"/>
      <c r="J32" s="41"/>
    </row>
    <row r="33" spans="1:13">
      <c r="A33" s="93">
        <v>19</v>
      </c>
      <c r="B33" s="79" t="s">
        <v>32</v>
      </c>
      <c r="C33" s="78">
        <f>G33-E33</f>
        <v>2140000</v>
      </c>
      <c r="D33" s="78">
        <v>20</v>
      </c>
      <c r="E33" s="78">
        <v>1560000</v>
      </c>
      <c r="F33" s="78">
        <v>75</v>
      </c>
      <c r="G33" s="78">
        <v>3700000</v>
      </c>
      <c r="H33" s="78">
        <f>D33+F33</f>
        <v>95</v>
      </c>
      <c r="I33" s="249"/>
      <c r="J33" s="41"/>
      <c r="K33" s="38"/>
      <c r="L33" s="38"/>
    </row>
    <row r="34" spans="1:13" ht="20.100000000000001" customHeight="1">
      <c r="A34" s="247">
        <v>20</v>
      </c>
      <c r="B34" s="79" t="s">
        <v>45</v>
      </c>
      <c r="C34" s="78">
        <v>22925000</v>
      </c>
      <c r="D34" s="78">
        <v>209</v>
      </c>
      <c r="E34" s="78">
        <v>0</v>
      </c>
      <c r="F34" s="78">
        <v>0</v>
      </c>
      <c r="G34" s="78">
        <f>C34</f>
        <v>22925000</v>
      </c>
      <c r="H34" s="78">
        <f>D34+F34</f>
        <v>209</v>
      </c>
      <c r="I34" s="249"/>
      <c r="J34" s="41"/>
    </row>
    <row r="35" spans="1:13" ht="20.100000000000001" customHeight="1">
      <c r="A35" s="93">
        <v>21</v>
      </c>
      <c r="B35" s="79" t="s">
        <v>46</v>
      </c>
      <c r="C35" s="78">
        <f>G35</f>
        <v>1090690</v>
      </c>
      <c r="D35" s="78">
        <v>9</v>
      </c>
      <c r="E35" s="78">
        <v>0</v>
      </c>
      <c r="F35" s="78">
        <v>0</v>
      </c>
      <c r="G35" s="78">
        <v>1090690</v>
      </c>
      <c r="H35" s="78">
        <f>D35</f>
        <v>9</v>
      </c>
      <c r="I35" s="54"/>
      <c r="J35" s="41"/>
      <c r="M35" s="39"/>
    </row>
    <row r="36" spans="1:13" ht="30">
      <c r="A36" s="247">
        <v>22</v>
      </c>
      <c r="B36" s="92" t="s">
        <v>47</v>
      </c>
      <c r="C36" s="78">
        <f>G36</f>
        <v>1274967</v>
      </c>
      <c r="D36" s="78">
        <v>11</v>
      </c>
      <c r="E36" s="78">
        <v>0</v>
      </c>
      <c r="F36" s="78">
        <v>0</v>
      </c>
      <c r="G36" s="78">
        <v>1274967</v>
      </c>
      <c r="H36" s="78">
        <v>11</v>
      </c>
      <c r="I36" s="249"/>
    </row>
    <row r="37" spans="1:13" ht="30">
      <c r="A37" s="93">
        <v>23</v>
      </c>
      <c r="B37" s="92" t="s">
        <v>48</v>
      </c>
      <c r="C37" s="78">
        <f>G37-E37</f>
        <v>726777</v>
      </c>
      <c r="D37" s="78">
        <v>9</v>
      </c>
      <c r="E37" s="78">
        <v>110000</v>
      </c>
      <c r="F37" s="78">
        <v>3</v>
      </c>
      <c r="G37" s="78">
        <v>836777</v>
      </c>
      <c r="H37" s="78">
        <v>12</v>
      </c>
      <c r="I37" s="249"/>
      <c r="J37" s="41"/>
    </row>
    <row r="38" spans="1:13" ht="20.100000000000001" customHeight="1">
      <c r="A38" s="247">
        <v>24</v>
      </c>
      <c r="B38" s="92" t="s">
        <v>49</v>
      </c>
      <c r="C38" s="78">
        <f>G38-E38</f>
        <v>1530000</v>
      </c>
      <c r="D38" s="78">
        <v>13</v>
      </c>
      <c r="E38" s="78">
        <v>50000</v>
      </c>
      <c r="F38" s="78">
        <v>1</v>
      </c>
      <c r="G38" s="78">
        <v>1580000</v>
      </c>
      <c r="H38" s="78">
        <f>D38+F38</f>
        <v>14</v>
      </c>
      <c r="I38" s="249"/>
      <c r="J38" s="41"/>
      <c r="K38" s="41"/>
    </row>
    <row r="39" spans="1:13" ht="20.100000000000001" customHeight="1">
      <c r="A39" s="93">
        <v>25</v>
      </c>
      <c r="B39" s="92" t="s">
        <v>50</v>
      </c>
      <c r="C39" s="78">
        <f>G39-E39</f>
        <v>1246790</v>
      </c>
      <c r="D39" s="78">
        <v>12</v>
      </c>
      <c r="E39" s="78">
        <v>90000</v>
      </c>
      <c r="F39" s="78">
        <v>3</v>
      </c>
      <c r="G39" s="78">
        <v>1336790</v>
      </c>
      <c r="H39" s="12">
        <f>D39+F39</f>
        <v>15</v>
      </c>
      <c r="I39" s="94"/>
      <c r="J39" s="41"/>
      <c r="L39" s="38"/>
    </row>
    <row r="40" spans="1:13" ht="29.1" customHeight="1">
      <c r="A40" s="247">
        <v>26</v>
      </c>
      <c r="B40" s="92" t="s">
        <v>53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96"/>
      <c r="K40" s="41"/>
      <c r="M40" s="38"/>
    </row>
    <row r="41" spans="1:13">
      <c r="A41" s="93">
        <v>27</v>
      </c>
      <c r="B41" s="92" t="s">
        <v>55</v>
      </c>
      <c r="C41" s="78">
        <f>G41</f>
        <v>2550000</v>
      </c>
      <c r="D41" s="78">
        <v>22</v>
      </c>
      <c r="E41" s="78">
        <v>0</v>
      </c>
      <c r="F41" s="78">
        <v>0</v>
      </c>
      <c r="G41" s="78">
        <v>2550000</v>
      </c>
      <c r="H41" s="78">
        <v>22</v>
      </c>
      <c r="I41" s="94"/>
      <c r="K41" s="41"/>
    </row>
    <row r="42" spans="1:13" ht="18.95" customHeight="1">
      <c r="A42" s="247">
        <v>28</v>
      </c>
      <c r="B42" s="79" t="s">
        <v>52</v>
      </c>
      <c r="C42" s="78">
        <v>785000</v>
      </c>
      <c r="D42" s="78">
        <v>9</v>
      </c>
      <c r="E42" s="78">
        <v>0</v>
      </c>
      <c r="F42" s="78">
        <v>0</v>
      </c>
      <c r="G42" s="78">
        <f>C42</f>
        <v>785000</v>
      </c>
      <c r="H42" s="78">
        <v>9</v>
      </c>
      <c r="I42" s="249"/>
      <c r="M42" s="40"/>
    </row>
    <row r="43" spans="1:13" ht="18.95" customHeight="1">
      <c r="A43" s="93">
        <v>29</v>
      </c>
      <c r="B43" s="92" t="s">
        <v>51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97"/>
      <c r="K43" s="41"/>
      <c r="M43" s="40"/>
    </row>
    <row r="44" spans="1:13" ht="18.95" customHeight="1">
      <c r="A44" s="247">
        <v>30</v>
      </c>
      <c r="B44" s="92" t="s">
        <v>54</v>
      </c>
      <c r="C44" s="78">
        <v>884000</v>
      </c>
      <c r="D44" s="78">
        <v>1</v>
      </c>
      <c r="E44" s="78">
        <f>G44-C44</f>
        <v>15250000</v>
      </c>
      <c r="F44" s="78">
        <v>506</v>
      </c>
      <c r="G44" s="78">
        <v>16134000</v>
      </c>
      <c r="H44" s="78">
        <v>507</v>
      </c>
      <c r="I44" s="249"/>
      <c r="J44" s="41"/>
      <c r="K44" s="41"/>
      <c r="L44" s="41"/>
      <c r="M44" s="41"/>
    </row>
    <row r="45" spans="1:13" ht="18.95" customHeight="1">
      <c r="A45" s="93">
        <v>31</v>
      </c>
      <c r="B45" s="79" t="s">
        <v>56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/>
      <c r="L45" s="38"/>
      <c r="M45" s="40"/>
    </row>
    <row r="46" spans="1:13" ht="18.95" customHeight="1">
      <c r="A46" s="247">
        <v>32</v>
      </c>
      <c r="B46" s="79" t="s">
        <v>31</v>
      </c>
      <c r="C46" s="78">
        <f>G46</f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78"/>
      <c r="J46" s="41"/>
      <c r="K46" s="41"/>
      <c r="L46" s="38"/>
      <c r="M46" s="41"/>
    </row>
    <row r="47" spans="1:13" ht="18.95" customHeight="1">
      <c r="A47" s="486" t="s">
        <v>11</v>
      </c>
      <c r="B47" s="487"/>
      <c r="C47" s="81">
        <f t="shared" ref="C47:H47" si="0">SUM(C15:C46)</f>
        <v>62114181</v>
      </c>
      <c r="D47" s="81">
        <f t="shared" si="0"/>
        <v>537</v>
      </c>
      <c r="E47" s="81">
        <f t="shared" si="0"/>
        <v>21575000</v>
      </c>
      <c r="F47" s="81">
        <f t="shared" si="0"/>
        <v>748</v>
      </c>
      <c r="G47" s="81">
        <f t="shared" si="0"/>
        <v>83689181</v>
      </c>
      <c r="H47" s="81">
        <f t="shared" si="0"/>
        <v>1285</v>
      </c>
      <c r="I47" s="95"/>
      <c r="J47" s="41"/>
      <c r="K47" s="41"/>
      <c r="L47" s="38"/>
    </row>
    <row r="48" spans="1:13" ht="24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  <c r="J48" s="41"/>
      <c r="K48" s="41"/>
      <c r="L48" s="38"/>
    </row>
    <row r="49" spans="1:13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484" t="s">
        <v>196</v>
      </c>
      <c r="H49" s="336" t="s">
        <v>8</v>
      </c>
      <c r="I49" s="331" t="s">
        <v>7</v>
      </c>
      <c r="J49" s="41"/>
      <c r="K49" s="41"/>
      <c r="L49" s="171"/>
      <c r="M49" s="40"/>
    </row>
    <row r="50" spans="1:13" ht="15.75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485"/>
      <c r="H50" s="337"/>
      <c r="I50" s="332"/>
      <c r="J50" s="41"/>
      <c r="L50" s="38"/>
      <c r="M50" s="40"/>
    </row>
    <row r="51" spans="1:13" ht="17.45" customHeight="1" thickTop="1">
      <c r="A51" s="76">
        <v>1</v>
      </c>
      <c r="B51" s="176" t="s">
        <v>15</v>
      </c>
      <c r="C51" s="78">
        <v>0</v>
      </c>
      <c r="D51" s="78">
        <v>0</v>
      </c>
      <c r="E51" s="78">
        <v>450000</v>
      </c>
      <c r="F51" s="78">
        <v>14</v>
      </c>
      <c r="G51" s="78">
        <f>E51</f>
        <v>450000</v>
      </c>
      <c r="H51" s="78">
        <v>14</v>
      </c>
      <c r="I51" s="75"/>
      <c r="J51" s="41"/>
      <c r="L51" s="38"/>
      <c r="M51" s="41"/>
    </row>
    <row r="52" spans="1:13" ht="17.45" customHeight="1">
      <c r="A52" s="249">
        <v>2</v>
      </c>
      <c r="B52" s="176" t="s">
        <v>16</v>
      </c>
      <c r="C52" s="78">
        <v>1336812</v>
      </c>
      <c r="D52" s="78">
        <v>0</v>
      </c>
      <c r="E52" s="78">
        <v>0</v>
      </c>
      <c r="F52" s="78">
        <v>0</v>
      </c>
      <c r="G52" s="78">
        <f>C52</f>
        <v>1336812</v>
      </c>
      <c r="H52" s="78">
        <v>0</v>
      </c>
      <c r="I52" s="94"/>
      <c r="L52" s="41"/>
    </row>
    <row r="53" spans="1:13" ht="17.45" customHeight="1">
      <c r="A53" s="249">
        <v>3</v>
      </c>
      <c r="B53" s="176" t="s">
        <v>17</v>
      </c>
      <c r="C53" s="98">
        <v>1765000</v>
      </c>
      <c r="D53" s="98">
        <v>14</v>
      </c>
      <c r="E53" s="98">
        <v>0</v>
      </c>
      <c r="F53" s="98">
        <v>0</v>
      </c>
      <c r="G53" s="98">
        <f>C53</f>
        <v>1765000</v>
      </c>
      <c r="H53" s="99">
        <v>14</v>
      </c>
      <c r="I53" s="79"/>
      <c r="K53" s="41"/>
    </row>
    <row r="54" spans="1:13" ht="15" customHeight="1">
      <c r="A54" s="249">
        <v>4</v>
      </c>
      <c r="B54" s="79" t="s">
        <v>18</v>
      </c>
      <c r="C54" s="98">
        <v>367500</v>
      </c>
      <c r="D54" s="78">
        <v>6</v>
      </c>
      <c r="E54" s="98">
        <v>300000</v>
      </c>
      <c r="F54" s="98">
        <v>15</v>
      </c>
      <c r="G54" s="98">
        <v>667500</v>
      </c>
      <c r="H54" s="78">
        <v>21</v>
      </c>
      <c r="I54" s="79"/>
      <c r="L54" s="43"/>
    </row>
    <row r="55" spans="1:13" ht="17.45" customHeight="1">
      <c r="A55" s="249">
        <v>5</v>
      </c>
      <c r="B55" s="176" t="s">
        <v>26</v>
      </c>
      <c r="C55" s="98">
        <v>1438263</v>
      </c>
      <c r="D55" s="98">
        <v>0</v>
      </c>
      <c r="E55" s="98">
        <v>0</v>
      </c>
      <c r="F55" s="98">
        <v>0</v>
      </c>
      <c r="G55" s="98">
        <f>C55</f>
        <v>1438263</v>
      </c>
      <c r="H55" s="99">
        <v>0</v>
      </c>
      <c r="I55" s="79"/>
      <c r="J55" s="41"/>
    </row>
    <row r="56" spans="1:13" ht="17.45" customHeight="1">
      <c r="A56" s="357" t="s">
        <v>10</v>
      </c>
      <c r="B56" s="359"/>
      <c r="C56" s="81">
        <f t="shared" ref="C56:H56" si="1">SUM(C51:C55)</f>
        <v>4907575</v>
      </c>
      <c r="D56" s="81">
        <f t="shared" si="1"/>
        <v>20</v>
      </c>
      <c r="E56" s="81">
        <f t="shared" si="1"/>
        <v>750000</v>
      </c>
      <c r="F56" s="81">
        <f t="shared" si="1"/>
        <v>29</v>
      </c>
      <c r="G56" s="81">
        <f t="shared" si="1"/>
        <v>5657575</v>
      </c>
      <c r="H56" s="100">
        <f t="shared" si="1"/>
        <v>49</v>
      </c>
      <c r="I56" s="79"/>
      <c r="J56" s="41"/>
    </row>
    <row r="57" spans="1:13" ht="24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  <c r="J57" s="41"/>
    </row>
    <row r="58" spans="1:13" ht="18" customHeight="1">
      <c r="A58" s="490" t="s">
        <v>0</v>
      </c>
      <c r="B58" s="490" t="s">
        <v>9</v>
      </c>
      <c r="C58" s="492" t="s">
        <v>2</v>
      </c>
      <c r="D58" s="493"/>
      <c r="E58" s="493"/>
      <c r="F58" s="494"/>
      <c r="G58" s="483" t="s">
        <v>12</v>
      </c>
      <c r="H58" s="336" t="s">
        <v>8</v>
      </c>
      <c r="I58" s="483" t="s">
        <v>14</v>
      </c>
    </row>
    <row r="59" spans="1:13" ht="18" customHeight="1" thickBot="1">
      <c r="A59" s="491"/>
      <c r="B59" s="491"/>
      <c r="C59" s="88" t="s">
        <v>3</v>
      </c>
      <c r="D59" s="56" t="s">
        <v>4</v>
      </c>
      <c r="E59" s="88" t="s">
        <v>5</v>
      </c>
      <c r="F59" s="56" t="s">
        <v>4</v>
      </c>
      <c r="G59" s="495"/>
      <c r="H59" s="337"/>
      <c r="I59" s="495"/>
      <c r="J59" s="41"/>
    </row>
    <row r="60" spans="1:13" ht="17.45" customHeight="1" thickTop="1">
      <c r="A60" s="76">
        <v>1</v>
      </c>
      <c r="B60" s="176" t="s">
        <v>131</v>
      </c>
      <c r="C60" s="68">
        <v>350000</v>
      </c>
      <c r="D60" s="77">
        <v>1</v>
      </c>
      <c r="E60" s="78">
        <v>0</v>
      </c>
      <c r="F60" s="78">
        <v>0</v>
      </c>
      <c r="G60" s="68">
        <f>C60</f>
        <v>350000</v>
      </c>
      <c r="H60" s="77">
        <v>1</v>
      </c>
      <c r="I60" s="75"/>
      <c r="J60" s="171"/>
      <c r="K60" s="38"/>
    </row>
    <row r="61" spans="1:13" ht="17.45" customHeight="1">
      <c r="A61" s="249">
        <v>2</v>
      </c>
      <c r="B61" s="79" t="s">
        <v>130</v>
      </c>
      <c r="C61" s="67">
        <v>100000</v>
      </c>
      <c r="D61" s="77">
        <v>1</v>
      </c>
      <c r="E61" s="78">
        <v>0</v>
      </c>
      <c r="F61" s="78">
        <v>0</v>
      </c>
      <c r="G61" s="67">
        <f>C61</f>
        <v>100000</v>
      </c>
      <c r="H61" s="77">
        <v>1</v>
      </c>
      <c r="I61" s="79"/>
      <c r="K61" s="38"/>
    </row>
    <row r="62" spans="1:13" ht="17.45" customHeight="1">
      <c r="A62" s="249">
        <v>3</v>
      </c>
      <c r="B62" s="79" t="s">
        <v>129</v>
      </c>
      <c r="C62" s="67">
        <f>G62</f>
        <v>200000</v>
      </c>
      <c r="D62" s="77">
        <v>1</v>
      </c>
      <c r="E62" s="78">
        <v>0</v>
      </c>
      <c r="F62" s="78">
        <v>0</v>
      </c>
      <c r="G62" s="67">
        <v>200000</v>
      </c>
      <c r="H62" s="77">
        <v>1</v>
      </c>
      <c r="I62" s="79"/>
      <c r="K62" s="38"/>
    </row>
    <row r="63" spans="1:13" ht="17.45" customHeight="1">
      <c r="A63" s="249">
        <v>4</v>
      </c>
      <c r="B63" s="79" t="s">
        <v>445</v>
      </c>
      <c r="C63" s="67">
        <v>104000</v>
      </c>
      <c r="D63" s="77">
        <v>1</v>
      </c>
      <c r="E63" s="78">
        <v>0</v>
      </c>
      <c r="F63" s="78">
        <v>0</v>
      </c>
      <c r="G63" s="67">
        <f>C63</f>
        <v>104000</v>
      </c>
      <c r="H63" s="77">
        <v>1</v>
      </c>
      <c r="I63" s="79"/>
      <c r="K63" s="38"/>
    </row>
    <row r="64" spans="1:13" ht="17.45" customHeight="1">
      <c r="A64" s="249">
        <v>5</v>
      </c>
      <c r="B64" s="176" t="s">
        <v>498</v>
      </c>
      <c r="C64" s="67">
        <v>100000</v>
      </c>
      <c r="D64" s="77">
        <v>1</v>
      </c>
      <c r="E64" s="78">
        <v>0</v>
      </c>
      <c r="F64" s="78">
        <v>0</v>
      </c>
      <c r="G64" s="67">
        <f>C64</f>
        <v>100000</v>
      </c>
      <c r="H64" s="77">
        <v>1</v>
      </c>
      <c r="I64" s="79"/>
      <c r="K64" s="38"/>
    </row>
    <row r="65" spans="1:11" ht="17.45" customHeight="1">
      <c r="A65" s="249">
        <v>6</v>
      </c>
      <c r="B65" s="79" t="s">
        <v>499</v>
      </c>
      <c r="C65" s="67">
        <v>200000</v>
      </c>
      <c r="D65" s="77">
        <v>1</v>
      </c>
      <c r="E65" s="78">
        <v>0</v>
      </c>
      <c r="F65" s="78">
        <v>0</v>
      </c>
      <c r="G65" s="67">
        <f>C65</f>
        <v>200000</v>
      </c>
      <c r="H65" s="77">
        <v>1</v>
      </c>
      <c r="I65" s="79"/>
      <c r="K65" s="38"/>
    </row>
    <row r="66" spans="1:11" ht="17.45" customHeight="1">
      <c r="A66" s="249">
        <v>7</v>
      </c>
      <c r="B66" s="85" t="s">
        <v>500</v>
      </c>
      <c r="C66" s="67">
        <v>3000000</v>
      </c>
      <c r="D66" s="77">
        <v>1</v>
      </c>
      <c r="E66" s="78">
        <v>0</v>
      </c>
      <c r="F66" s="78">
        <v>0</v>
      </c>
      <c r="G66" s="67">
        <f>C66</f>
        <v>3000000</v>
      </c>
      <c r="H66" s="77">
        <v>1</v>
      </c>
      <c r="I66" s="79"/>
      <c r="K66" s="38"/>
    </row>
    <row r="67" spans="1:11" ht="17.45" customHeight="1">
      <c r="A67" s="249">
        <v>8</v>
      </c>
      <c r="B67" s="260" t="s">
        <v>501</v>
      </c>
      <c r="C67" s="67">
        <v>2500000</v>
      </c>
      <c r="D67" s="77">
        <v>1</v>
      </c>
      <c r="E67" s="78">
        <v>0</v>
      </c>
      <c r="F67" s="78">
        <v>0</v>
      </c>
      <c r="G67" s="67">
        <f>C67</f>
        <v>2500000</v>
      </c>
      <c r="H67" s="77">
        <v>1</v>
      </c>
      <c r="I67" s="79"/>
      <c r="K67" s="38"/>
    </row>
    <row r="68" spans="1:11" ht="17.45" customHeight="1">
      <c r="A68" s="249">
        <v>9</v>
      </c>
      <c r="B68" s="86" t="s">
        <v>473</v>
      </c>
      <c r="C68" s="67">
        <v>0</v>
      </c>
      <c r="D68" s="67">
        <v>0</v>
      </c>
      <c r="E68" s="261">
        <v>50000</v>
      </c>
      <c r="F68" s="261">
        <v>1</v>
      </c>
      <c r="G68" s="262">
        <f>E68</f>
        <v>50000</v>
      </c>
      <c r="H68" s="77">
        <v>1</v>
      </c>
      <c r="I68" s="79"/>
      <c r="K68" s="38"/>
    </row>
    <row r="69" spans="1:11" ht="17.45" customHeight="1">
      <c r="A69" s="249">
        <v>10</v>
      </c>
      <c r="B69" s="176" t="s">
        <v>502</v>
      </c>
      <c r="C69" s="67">
        <v>5000000</v>
      </c>
      <c r="D69" s="77">
        <v>1</v>
      </c>
      <c r="E69" s="78">
        <v>0</v>
      </c>
      <c r="F69" s="78">
        <v>0</v>
      </c>
      <c r="G69" s="67">
        <f>C69</f>
        <v>5000000</v>
      </c>
      <c r="H69" s="77">
        <v>1</v>
      </c>
      <c r="I69" s="79"/>
      <c r="K69" s="38"/>
    </row>
    <row r="70" spans="1:11" ht="17.45" customHeight="1">
      <c r="A70" s="249">
        <v>11</v>
      </c>
      <c r="B70" s="79" t="s">
        <v>124</v>
      </c>
      <c r="C70" s="67">
        <v>300000</v>
      </c>
      <c r="D70" s="77">
        <v>1</v>
      </c>
      <c r="E70" s="78">
        <v>0</v>
      </c>
      <c r="F70" s="78">
        <v>0</v>
      </c>
      <c r="G70" s="67">
        <f>C70</f>
        <v>300000</v>
      </c>
      <c r="H70" s="77">
        <v>1</v>
      </c>
      <c r="I70" s="79"/>
      <c r="J70" s="40"/>
      <c r="K70" s="38"/>
    </row>
    <row r="71" spans="1:11" ht="17.45" customHeight="1">
      <c r="A71" s="249">
        <v>12</v>
      </c>
      <c r="B71" s="79" t="s">
        <v>92</v>
      </c>
      <c r="C71" s="67">
        <v>250000</v>
      </c>
      <c r="D71" s="77">
        <v>1</v>
      </c>
      <c r="E71" s="78">
        <v>0</v>
      </c>
      <c r="F71" s="78">
        <v>0</v>
      </c>
      <c r="G71" s="67">
        <f>C71</f>
        <v>250000</v>
      </c>
      <c r="H71" s="77">
        <v>1</v>
      </c>
      <c r="I71" s="79"/>
      <c r="J71" s="40"/>
      <c r="K71" s="38"/>
    </row>
    <row r="72" spans="1:11" ht="17.45" customHeight="1">
      <c r="A72" s="249">
        <v>13</v>
      </c>
      <c r="B72" s="79" t="s">
        <v>204</v>
      </c>
      <c r="C72" s="67">
        <v>2850000</v>
      </c>
      <c r="D72" s="77">
        <v>1</v>
      </c>
      <c r="E72" s="78">
        <v>0</v>
      </c>
      <c r="F72" s="78">
        <v>0</v>
      </c>
      <c r="G72" s="67">
        <f>C72</f>
        <v>2850000</v>
      </c>
      <c r="H72" s="77">
        <v>1</v>
      </c>
      <c r="I72" s="79"/>
      <c r="J72" s="40"/>
      <c r="K72" s="38"/>
    </row>
    <row r="73" spans="1:11" ht="17.45" customHeight="1">
      <c r="A73" s="249">
        <v>14</v>
      </c>
      <c r="B73" s="79" t="s">
        <v>331</v>
      </c>
      <c r="C73" s="67">
        <v>200000</v>
      </c>
      <c r="D73" s="77">
        <v>1</v>
      </c>
      <c r="E73" s="78">
        <v>0</v>
      </c>
      <c r="F73" s="78">
        <v>0</v>
      </c>
      <c r="G73" s="67">
        <f>C73</f>
        <v>200000</v>
      </c>
      <c r="H73" s="77">
        <v>1</v>
      </c>
      <c r="I73" s="79"/>
      <c r="J73" s="40"/>
      <c r="K73" s="38"/>
    </row>
    <row r="74" spans="1:11" ht="17.45" customHeight="1">
      <c r="A74" s="357" t="s">
        <v>11</v>
      </c>
      <c r="B74" s="359"/>
      <c r="C74" s="80">
        <f>SUM(C60:C73)</f>
        <v>15154000</v>
      </c>
      <c r="D74" s="81">
        <f>SUM(D60:D73)</f>
        <v>13</v>
      </c>
      <c r="E74" s="81">
        <f>SUM(E60:E73)</f>
        <v>50000</v>
      </c>
      <c r="F74" s="81">
        <v>1</v>
      </c>
      <c r="G74" s="80">
        <f>SUM(G60:G73)</f>
        <v>15204000</v>
      </c>
      <c r="H74" s="81">
        <f>SUM(H60:H73)</f>
        <v>14</v>
      </c>
      <c r="I74" s="79"/>
      <c r="J74" s="40"/>
      <c r="K74" s="171"/>
    </row>
    <row r="75" spans="1:11" ht="27.95" customHeight="1">
      <c r="A75" s="82" t="s">
        <v>79</v>
      </c>
      <c r="B75" s="347" t="s">
        <v>77</v>
      </c>
      <c r="C75" s="348"/>
      <c r="D75" s="348"/>
      <c r="E75" s="348"/>
      <c r="F75" s="348"/>
      <c r="G75" s="348"/>
      <c r="H75" s="348"/>
      <c r="I75" s="349"/>
      <c r="K75" s="41"/>
    </row>
    <row r="76" spans="1:11" ht="21.95" customHeight="1">
      <c r="A76" s="252" t="s">
        <v>61</v>
      </c>
      <c r="B76" s="251" t="s">
        <v>75</v>
      </c>
      <c r="C76" s="83"/>
      <c r="D76" s="83"/>
      <c r="E76" s="83"/>
      <c r="F76" s="83"/>
      <c r="G76" s="83"/>
      <c r="H76" s="83"/>
      <c r="I76" s="84"/>
      <c r="K76" s="41"/>
    </row>
    <row r="77" spans="1:11" ht="32.1" customHeight="1">
      <c r="A77" s="259" t="s">
        <v>0</v>
      </c>
      <c r="B77" s="256" t="s">
        <v>62</v>
      </c>
      <c r="C77" s="256" t="s">
        <v>63</v>
      </c>
      <c r="D77" s="371" t="s">
        <v>64</v>
      </c>
      <c r="E77" s="371"/>
      <c r="F77" s="371" t="s">
        <v>65</v>
      </c>
      <c r="G77" s="371"/>
      <c r="H77" s="371" t="s">
        <v>66</v>
      </c>
      <c r="I77" s="371"/>
      <c r="K77" s="41"/>
    </row>
    <row r="78" spans="1:11" ht="15" customHeight="1">
      <c r="A78" s="249">
        <v>1</v>
      </c>
      <c r="B78" s="225" t="s">
        <v>503</v>
      </c>
      <c r="C78" s="94" t="s">
        <v>67</v>
      </c>
      <c r="D78" s="299" t="s">
        <v>13</v>
      </c>
      <c r="E78" s="300"/>
      <c r="F78" s="488" t="s">
        <v>68</v>
      </c>
      <c r="G78" s="489"/>
      <c r="H78" s="475">
        <v>1000000</v>
      </c>
      <c r="I78" s="476"/>
      <c r="K78" s="41"/>
    </row>
    <row r="79" spans="1:11" ht="15" customHeight="1">
      <c r="A79" s="249">
        <v>2</v>
      </c>
      <c r="B79" s="225" t="s">
        <v>503</v>
      </c>
      <c r="C79" s="94" t="s">
        <v>67</v>
      </c>
      <c r="D79" s="299" t="s">
        <v>13</v>
      </c>
      <c r="E79" s="300"/>
      <c r="F79" s="488" t="s">
        <v>68</v>
      </c>
      <c r="G79" s="489"/>
      <c r="H79" s="475">
        <v>1000000</v>
      </c>
      <c r="I79" s="476"/>
      <c r="K79" s="41"/>
    </row>
    <row r="80" spans="1:11" ht="15" customHeight="1">
      <c r="A80" s="249">
        <v>3</v>
      </c>
      <c r="B80" s="225" t="s">
        <v>503</v>
      </c>
      <c r="C80" s="94" t="s">
        <v>67</v>
      </c>
      <c r="D80" s="299" t="s">
        <v>13</v>
      </c>
      <c r="E80" s="300"/>
      <c r="F80" s="488" t="s">
        <v>68</v>
      </c>
      <c r="G80" s="489"/>
      <c r="H80" s="475">
        <v>1000000</v>
      </c>
      <c r="I80" s="476"/>
      <c r="K80" s="41"/>
    </row>
    <row r="81" spans="1:11" ht="15" customHeight="1">
      <c r="A81" s="249">
        <v>4</v>
      </c>
      <c r="B81" s="225" t="s">
        <v>504</v>
      </c>
      <c r="C81" s="94" t="s">
        <v>67</v>
      </c>
      <c r="D81" s="299" t="s">
        <v>283</v>
      </c>
      <c r="E81" s="300"/>
      <c r="F81" s="488" t="s">
        <v>150</v>
      </c>
      <c r="G81" s="489"/>
      <c r="H81" s="475">
        <v>2550000</v>
      </c>
      <c r="I81" s="476"/>
      <c r="K81" s="41"/>
    </row>
    <row r="82" spans="1:11" ht="15" customHeight="1">
      <c r="A82" s="249">
        <v>5</v>
      </c>
      <c r="B82" s="225" t="s">
        <v>505</v>
      </c>
      <c r="C82" s="94" t="s">
        <v>67</v>
      </c>
      <c r="D82" s="299" t="s">
        <v>13</v>
      </c>
      <c r="E82" s="300"/>
      <c r="F82" s="488" t="s">
        <v>168</v>
      </c>
      <c r="G82" s="489"/>
      <c r="H82" s="475">
        <v>2000000</v>
      </c>
      <c r="I82" s="476"/>
      <c r="K82" s="41"/>
    </row>
    <row r="83" spans="1:11" ht="15" customHeight="1">
      <c r="A83" s="249">
        <v>6</v>
      </c>
      <c r="B83" s="225" t="s">
        <v>505</v>
      </c>
      <c r="C83" s="94" t="s">
        <v>71</v>
      </c>
      <c r="D83" s="299" t="s">
        <v>13</v>
      </c>
      <c r="E83" s="300"/>
      <c r="F83" s="488" t="s">
        <v>506</v>
      </c>
      <c r="G83" s="489"/>
      <c r="H83" s="475">
        <v>400000</v>
      </c>
      <c r="I83" s="476"/>
      <c r="K83" s="41"/>
    </row>
    <row r="84" spans="1:11" ht="15" customHeight="1">
      <c r="A84" s="249">
        <v>7</v>
      </c>
      <c r="B84" s="225" t="s">
        <v>505</v>
      </c>
      <c r="C84" s="94" t="s">
        <v>71</v>
      </c>
      <c r="D84" s="299" t="s">
        <v>13</v>
      </c>
      <c r="E84" s="300"/>
      <c r="F84" s="488" t="s">
        <v>506</v>
      </c>
      <c r="G84" s="489"/>
      <c r="H84" s="475">
        <v>360000</v>
      </c>
      <c r="I84" s="476"/>
      <c r="K84" s="41"/>
    </row>
    <row r="85" spans="1:11" ht="15" customHeight="1">
      <c r="A85" s="249">
        <v>8</v>
      </c>
      <c r="B85" s="225" t="s">
        <v>505</v>
      </c>
      <c r="C85" s="94" t="s">
        <v>67</v>
      </c>
      <c r="D85" s="299" t="s">
        <v>13</v>
      </c>
      <c r="E85" s="300"/>
      <c r="F85" s="488" t="s">
        <v>68</v>
      </c>
      <c r="G85" s="489"/>
      <c r="H85" s="475">
        <v>1500000</v>
      </c>
      <c r="I85" s="476"/>
      <c r="K85" s="41"/>
    </row>
    <row r="86" spans="1:11" ht="15" customHeight="1">
      <c r="A86" s="249">
        <v>9</v>
      </c>
      <c r="B86" s="225" t="s">
        <v>505</v>
      </c>
      <c r="C86" s="94" t="s">
        <v>67</v>
      </c>
      <c r="D86" s="299" t="s">
        <v>13</v>
      </c>
      <c r="E86" s="300"/>
      <c r="F86" s="488" t="s">
        <v>68</v>
      </c>
      <c r="G86" s="489"/>
      <c r="H86" s="417">
        <v>1500000</v>
      </c>
      <c r="I86" s="418"/>
      <c r="K86" s="41"/>
    </row>
    <row r="87" spans="1:11" ht="15" customHeight="1">
      <c r="A87" s="249">
        <v>10</v>
      </c>
      <c r="B87" s="225" t="s">
        <v>505</v>
      </c>
      <c r="C87" s="94" t="s">
        <v>67</v>
      </c>
      <c r="D87" s="299" t="s">
        <v>13</v>
      </c>
      <c r="E87" s="300"/>
      <c r="F87" s="488" t="s">
        <v>68</v>
      </c>
      <c r="G87" s="489"/>
      <c r="H87" s="417">
        <v>1500000</v>
      </c>
      <c r="I87" s="418"/>
      <c r="K87" s="41"/>
    </row>
    <row r="88" spans="1:11" ht="15" customHeight="1">
      <c r="A88" s="249">
        <v>11</v>
      </c>
      <c r="B88" s="225" t="s">
        <v>505</v>
      </c>
      <c r="C88" s="94" t="s">
        <v>67</v>
      </c>
      <c r="D88" s="299" t="s">
        <v>13</v>
      </c>
      <c r="E88" s="300"/>
      <c r="F88" s="488" t="s">
        <v>68</v>
      </c>
      <c r="G88" s="489"/>
      <c r="H88" s="417">
        <v>1000000</v>
      </c>
      <c r="I88" s="418"/>
      <c r="K88" s="41"/>
    </row>
    <row r="89" spans="1:11" ht="15" customHeight="1">
      <c r="A89" s="249">
        <v>12</v>
      </c>
      <c r="B89" s="225" t="s">
        <v>505</v>
      </c>
      <c r="C89" s="94" t="s">
        <v>67</v>
      </c>
      <c r="D89" s="299" t="s">
        <v>13</v>
      </c>
      <c r="E89" s="300"/>
      <c r="F89" s="488" t="s">
        <v>68</v>
      </c>
      <c r="G89" s="489"/>
      <c r="H89" s="417">
        <v>1500000</v>
      </c>
      <c r="I89" s="418"/>
      <c r="K89" s="41"/>
    </row>
    <row r="90" spans="1:11" ht="15" customHeight="1">
      <c r="A90" s="249">
        <v>13</v>
      </c>
      <c r="B90" s="225" t="s">
        <v>505</v>
      </c>
      <c r="C90" s="94" t="s">
        <v>67</v>
      </c>
      <c r="D90" s="299" t="s">
        <v>13</v>
      </c>
      <c r="E90" s="300"/>
      <c r="F90" s="488" t="s">
        <v>69</v>
      </c>
      <c r="G90" s="489"/>
      <c r="H90" s="417">
        <v>1500000</v>
      </c>
      <c r="I90" s="418"/>
      <c r="K90" s="41"/>
    </row>
    <row r="91" spans="1:11" ht="15" customHeight="1">
      <c r="A91" s="249">
        <v>14</v>
      </c>
      <c r="B91" s="225" t="s">
        <v>505</v>
      </c>
      <c r="C91" s="94" t="s">
        <v>67</v>
      </c>
      <c r="D91" s="299" t="s">
        <v>13</v>
      </c>
      <c r="E91" s="300"/>
      <c r="F91" s="488" t="s">
        <v>68</v>
      </c>
      <c r="G91" s="489"/>
      <c r="H91" s="417">
        <v>1500000</v>
      </c>
      <c r="I91" s="418"/>
      <c r="K91" s="41"/>
    </row>
    <row r="92" spans="1:11" ht="15" customHeight="1">
      <c r="A92" s="249">
        <v>15</v>
      </c>
      <c r="B92" s="225" t="s">
        <v>505</v>
      </c>
      <c r="C92" s="94" t="s">
        <v>67</v>
      </c>
      <c r="D92" s="299" t="s">
        <v>13</v>
      </c>
      <c r="E92" s="300"/>
      <c r="F92" s="488" t="s">
        <v>69</v>
      </c>
      <c r="G92" s="489"/>
      <c r="H92" s="417">
        <v>1000000</v>
      </c>
      <c r="I92" s="418"/>
      <c r="K92" s="41"/>
    </row>
    <row r="93" spans="1:11" ht="30" customHeight="1">
      <c r="A93" s="249">
        <v>16</v>
      </c>
      <c r="B93" s="225" t="s">
        <v>505</v>
      </c>
      <c r="C93" s="94" t="s">
        <v>67</v>
      </c>
      <c r="D93" s="299" t="s">
        <v>220</v>
      </c>
      <c r="E93" s="300"/>
      <c r="F93" s="488" t="s">
        <v>507</v>
      </c>
      <c r="G93" s="489"/>
      <c r="H93" s="417">
        <v>1626000</v>
      </c>
      <c r="I93" s="418"/>
      <c r="K93" s="41"/>
    </row>
    <row r="94" spans="1:11" ht="15" customHeight="1">
      <c r="A94" s="249">
        <v>17</v>
      </c>
      <c r="B94" s="225" t="s">
        <v>505</v>
      </c>
      <c r="C94" s="94" t="s">
        <v>71</v>
      </c>
      <c r="D94" s="299" t="s">
        <v>13</v>
      </c>
      <c r="E94" s="300"/>
      <c r="F94" s="488" t="s">
        <v>69</v>
      </c>
      <c r="G94" s="489"/>
      <c r="H94" s="417">
        <v>1500000</v>
      </c>
      <c r="I94" s="418"/>
      <c r="K94" s="41"/>
    </row>
    <row r="95" spans="1:11" ht="15" customHeight="1">
      <c r="A95" s="249">
        <v>18</v>
      </c>
      <c r="B95" s="225" t="s">
        <v>505</v>
      </c>
      <c r="C95" s="94" t="s">
        <v>71</v>
      </c>
      <c r="D95" s="299" t="s">
        <v>13</v>
      </c>
      <c r="E95" s="300"/>
      <c r="F95" s="488" t="s">
        <v>69</v>
      </c>
      <c r="G95" s="489"/>
      <c r="H95" s="417">
        <v>1500000</v>
      </c>
      <c r="I95" s="418"/>
      <c r="K95" s="41"/>
    </row>
    <row r="96" spans="1:11" ht="15" customHeight="1">
      <c r="A96" s="249">
        <v>19</v>
      </c>
      <c r="B96" s="225" t="s">
        <v>505</v>
      </c>
      <c r="C96" s="94" t="s">
        <v>71</v>
      </c>
      <c r="D96" s="299" t="s">
        <v>13</v>
      </c>
      <c r="E96" s="300"/>
      <c r="F96" s="488" t="s">
        <v>72</v>
      </c>
      <c r="G96" s="489"/>
      <c r="H96" s="417">
        <v>220000</v>
      </c>
      <c r="I96" s="418"/>
      <c r="K96" s="41"/>
    </row>
    <row r="97" spans="1:11" ht="15" customHeight="1">
      <c r="A97" s="249">
        <v>20</v>
      </c>
      <c r="B97" s="225" t="s">
        <v>505</v>
      </c>
      <c r="C97" s="94" t="s">
        <v>71</v>
      </c>
      <c r="D97" s="299" t="s">
        <v>13</v>
      </c>
      <c r="E97" s="300"/>
      <c r="F97" s="488" t="s">
        <v>72</v>
      </c>
      <c r="G97" s="489"/>
      <c r="H97" s="417">
        <v>1000000</v>
      </c>
      <c r="I97" s="418"/>
      <c r="K97" s="41"/>
    </row>
    <row r="98" spans="1:11" ht="15" customHeight="1">
      <c r="A98" s="249">
        <v>21</v>
      </c>
      <c r="B98" s="225" t="s">
        <v>505</v>
      </c>
      <c r="C98" s="94" t="s">
        <v>71</v>
      </c>
      <c r="D98" s="299" t="s">
        <v>13</v>
      </c>
      <c r="E98" s="300"/>
      <c r="F98" s="488" t="s">
        <v>72</v>
      </c>
      <c r="G98" s="489"/>
      <c r="H98" s="417">
        <v>750000</v>
      </c>
      <c r="I98" s="418"/>
      <c r="K98" s="41"/>
    </row>
    <row r="99" spans="1:11" ht="15" customHeight="1">
      <c r="A99" s="249">
        <v>22</v>
      </c>
      <c r="B99" s="225" t="s">
        <v>505</v>
      </c>
      <c r="C99" s="94" t="s">
        <v>71</v>
      </c>
      <c r="D99" s="299" t="s">
        <v>13</v>
      </c>
      <c r="E99" s="300"/>
      <c r="F99" s="488" t="s">
        <v>72</v>
      </c>
      <c r="G99" s="489"/>
      <c r="H99" s="417">
        <v>750000</v>
      </c>
      <c r="I99" s="418"/>
      <c r="K99" s="41"/>
    </row>
    <row r="100" spans="1:11" ht="15" customHeight="1">
      <c r="A100" s="249">
        <v>23</v>
      </c>
      <c r="B100" s="225" t="s">
        <v>505</v>
      </c>
      <c r="C100" s="94" t="s">
        <v>67</v>
      </c>
      <c r="D100" s="299" t="s">
        <v>13</v>
      </c>
      <c r="E100" s="300"/>
      <c r="F100" s="488" t="s">
        <v>70</v>
      </c>
      <c r="G100" s="489"/>
      <c r="H100" s="417">
        <v>2000000</v>
      </c>
      <c r="I100" s="418"/>
      <c r="K100" s="41"/>
    </row>
    <row r="101" spans="1:11" ht="15" customHeight="1">
      <c r="A101" s="249">
        <v>24</v>
      </c>
      <c r="B101" s="225" t="s">
        <v>505</v>
      </c>
      <c r="C101" s="94" t="s">
        <v>67</v>
      </c>
      <c r="D101" s="299" t="s">
        <v>13</v>
      </c>
      <c r="E101" s="300"/>
      <c r="F101" s="488" t="s">
        <v>70</v>
      </c>
      <c r="G101" s="489"/>
      <c r="H101" s="417">
        <v>2500000</v>
      </c>
      <c r="I101" s="418"/>
      <c r="K101" s="41"/>
    </row>
    <row r="102" spans="1:11" ht="15" customHeight="1">
      <c r="A102" s="249">
        <v>25</v>
      </c>
      <c r="B102" s="225" t="s">
        <v>505</v>
      </c>
      <c r="C102" s="94" t="s">
        <v>67</v>
      </c>
      <c r="D102" s="299" t="s">
        <v>13</v>
      </c>
      <c r="E102" s="300"/>
      <c r="F102" s="488" t="s">
        <v>70</v>
      </c>
      <c r="G102" s="489"/>
      <c r="H102" s="417">
        <v>2500000</v>
      </c>
      <c r="I102" s="418"/>
      <c r="K102" s="41"/>
    </row>
    <row r="103" spans="1:11" ht="32.1" customHeight="1">
      <c r="A103" s="259" t="s">
        <v>0</v>
      </c>
      <c r="B103" s="256" t="s">
        <v>62</v>
      </c>
      <c r="C103" s="256" t="s">
        <v>63</v>
      </c>
      <c r="D103" s="371" t="s">
        <v>64</v>
      </c>
      <c r="E103" s="371"/>
      <c r="F103" s="371" t="s">
        <v>65</v>
      </c>
      <c r="G103" s="371"/>
      <c r="H103" s="371" t="s">
        <v>66</v>
      </c>
      <c r="I103" s="371"/>
      <c r="K103" s="41"/>
    </row>
    <row r="104" spans="1:11" ht="24.95" customHeight="1">
      <c r="A104" s="249">
        <v>26</v>
      </c>
      <c r="B104" s="225" t="s">
        <v>505</v>
      </c>
      <c r="C104" s="258" t="s">
        <v>67</v>
      </c>
      <c r="D104" s="299" t="s">
        <v>13</v>
      </c>
      <c r="E104" s="300"/>
      <c r="F104" s="488" t="s">
        <v>483</v>
      </c>
      <c r="G104" s="489"/>
      <c r="H104" s="417">
        <v>9000000</v>
      </c>
      <c r="I104" s="418"/>
      <c r="K104" s="41"/>
    </row>
    <row r="105" spans="1:11" ht="24.95" customHeight="1">
      <c r="A105" s="249">
        <v>27</v>
      </c>
      <c r="B105" s="225" t="s">
        <v>505</v>
      </c>
      <c r="C105" s="258" t="s">
        <v>67</v>
      </c>
      <c r="D105" s="299" t="s">
        <v>13</v>
      </c>
      <c r="E105" s="300"/>
      <c r="F105" s="488" t="s">
        <v>483</v>
      </c>
      <c r="G105" s="489"/>
      <c r="H105" s="417">
        <v>9000000</v>
      </c>
      <c r="I105" s="418"/>
      <c r="K105" s="41"/>
    </row>
    <row r="106" spans="1:11" ht="17.100000000000001" customHeight="1">
      <c r="A106" s="249">
        <v>28</v>
      </c>
      <c r="B106" s="225" t="s">
        <v>505</v>
      </c>
      <c r="C106" s="244" t="s">
        <v>71</v>
      </c>
      <c r="D106" s="299" t="s">
        <v>13</v>
      </c>
      <c r="E106" s="300"/>
      <c r="F106" s="488" t="s">
        <v>70</v>
      </c>
      <c r="G106" s="489"/>
      <c r="H106" s="417">
        <v>2000000</v>
      </c>
      <c r="I106" s="418"/>
      <c r="K106" s="41"/>
    </row>
    <row r="107" spans="1:11" ht="24.95" customHeight="1">
      <c r="A107" s="249">
        <v>29</v>
      </c>
      <c r="B107" s="225" t="s">
        <v>505</v>
      </c>
      <c r="C107" s="244" t="s">
        <v>67</v>
      </c>
      <c r="D107" s="299" t="s">
        <v>13</v>
      </c>
      <c r="E107" s="300"/>
      <c r="F107" s="488" t="s">
        <v>489</v>
      </c>
      <c r="G107" s="489"/>
      <c r="H107" s="417">
        <v>5000000</v>
      </c>
      <c r="I107" s="418"/>
      <c r="K107" s="41"/>
    </row>
    <row r="108" spans="1:11" ht="17.100000000000001" customHeight="1">
      <c r="A108" s="249">
        <v>30</v>
      </c>
      <c r="B108" s="225" t="s">
        <v>505</v>
      </c>
      <c r="C108" s="258" t="s">
        <v>67</v>
      </c>
      <c r="D108" s="299" t="s">
        <v>13</v>
      </c>
      <c r="E108" s="300"/>
      <c r="F108" s="488" t="s">
        <v>168</v>
      </c>
      <c r="G108" s="489"/>
      <c r="H108" s="417">
        <v>2000000</v>
      </c>
      <c r="I108" s="418"/>
      <c r="K108" s="41"/>
    </row>
    <row r="109" spans="1:11" ht="17.100000000000001" customHeight="1">
      <c r="A109" s="249">
        <v>31</v>
      </c>
      <c r="B109" s="225" t="s">
        <v>505</v>
      </c>
      <c r="C109" s="258" t="s">
        <v>67</v>
      </c>
      <c r="D109" s="299" t="s">
        <v>13</v>
      </c>
      <c r="E109" s="300"/>
      <c r="F109" s="488" t="s">
        <v>168</v>
      </c>
      <c r="G109" s="489"/>
      <c r="H109" s="417">
        <v>2000000</v>
      </c>
      <c r="I109" s="418"/>
      <c r="K109" s="41"/>
    </row>
    <row r="110" spans="1:11" ht="17.100000000000001" customHeight="1">
      <c r="A110" s="249">
        <v>32</v>
      </c>
      <c r="B110" s="225" t="s">
        <v>505</v>
      </c>
      <c r="C110" s="258" t="s">
        <v>67</v>
      </c>
      <c r="D110" s="299" t="s">
        <v>13</v>
      </c>
      <c r="E110" s="300"/>
      <c r="F110" s="488" t="s">
        <v>168</v>
      </c>
      <c r="G110" s="489"/>
      <c r="H110" s="417">
        <v>2000000</v>
      </c>
      <c r="I110" s="418"/>
      <c r="K110" s="41"/>
    </row>
    <row r="111" spans="1:11" ht="17.100000000000001" customHeight="1">
      <c r="A111" s="249">
        <v>33</v>
      </c>
      <c r="B111" s="225" t="s">
        <v>505</v>
      </c>
      <c r="C111" s="258" t="s">
        <v>67</v>
      </c>
      <c r="D111" s="299" t="s">
        <v>13</v>
      </c>
      <c r="E111" s="300"/>
      <c r="F111" s="488" t="s">
        <v>168</v>
      </c>
      <c r="G111" s="489"/>
      <c r="H111" s="417">
        <v>2000000</v>
      </c>
      <c r="I111" s="418"/>
      <c r="K111" s="41"/>
    </row>
    <row r="112" spans="1:11" ht="17.100000000000001" customHeight="1">
      <c r="A112" s="249">
        <v>34</v>
      </c>
      <c r="B112" s="225" t="s">
        <v>505</v>
      </c>
      <c r="C112" s="258" t="s">
        <v>67</v>
      </c>
      <c r="D112" s="299" t="s">
        <v>13</v>
      </c>
      <c r="E112" s="300"/>
      <c r="F112" s="488" t="s">
        <v>432</v>
      </c>
      <c r="G112" s="489"/>
      <c r="H112" s="417">
        <v>2000000</v>
      </c>
      <c r="I112" s="418"/>
      <c r="K112" s="41"/>
    </row>
    <row r="113" spans="1:11" ht="17.100000000000001" customHeight="1">
      <c r="A113" s="249">
        <v>35</v>
      </c>
      <c r="B113" s="225" t="s">
        <v>505</v>
      </c>
      <c r="C113" s="258" t="s">
        <v>67</v>
      </c>
      <c r="D113" s="299" t="s">
        <v>13</v>
      </c>
      <c r="E113" s="300"/>
      <c r="F113" s="488" t="s">
        <v>168</v>
      </c>
      <c r="G113" s="489"/>
      <c r="H113" s="417">
        <v>2000000</v>
      </c>
      <c r="I113" s="418"/>
      <c r="K113" s="41"/>
    </row>
    <row r="114" spans="1:11" ht="17.100000000000001" customHeight="1">
      <c r="A114" s="249">
        <v>36</v>
      </c>
      <c r="B114" s="225" t="s">
        <v>505</v>
      </c>
      <c r="C114" s="258" t="s">
        <v>67</v>
      </c>
      <c r="D114" s="299" t="s">
        <v>13</v>
      </c>
      <c r="E114" s="300"/>
      <c r="F114" s="488" t="s">
        <v>432</v>
      </c>
      <c r="G114" s="489"/>
      <c r="H114" s="417">
        <v>2000000</v>
      </c>
      <c r="I114" s="418"/>
      <c r="K114" s="41"/>
    </row>
    <row r="115" spans="1:11" ht="17.100000000000001" customHeight="1">
      <c r="A115" s="249">
        <v>37</v>
      </c>
      <c r="B115" s="225" t="s">
        <v>508</v>
      </c>
      <c r="C115" s="258" t="s">
        <v>67</v>
      </c>
      <c r="D115" s="299" t="s">
        <v>13</v>
      </c>
      <c r="E115" s="300"/>
      <c r="F115" s="488" t="s">
        <v>509</v>
      </c>
      <c r="G115" s="489"/>
      <c r="H115" s="417">
        <v>5000000</v>
      </c>
      <c r="I115" s="418"/>
      <c r="K115" s="41"/>
    </row>
    <row r="116" spans="1:11" ht="17.100000000000001" customHeight="1">
      <c r="A116" s="249">
        <v>38</v>
      </c>
      <c r="B116" s="225" t="s">
        <v>510</v>
      </c>
      <c r="C116" s="258" t="s">
        <v>67</v>
      </c>
      <c r="D116" s="299" t="s">
        <v>13</v>
      </c>
      <c r="E116" s="300"/>
      <c r="F116" s="488" t="s">
        <v>168</v>
      </c>
      <c r="G116" s="489"/>
      <c r="H116" s="417">
        <v>2100000</v>
      </c>
      <c r="I116" s="418"/>
      <c r="K116" s="41"/>
    </row>
    <row r="117" spans="1:11" ht="17.100000000000001" customHeight="1">
      <c r="A117" s="249">
        <v>39</v>
      </c>
      <c r="B117" s="225" t="s">
        <v>510</v>
      </c>
      <c r="C117" s="258" t="s">
        <v>67</v>
      </c>
      <c r="D117" s="299" t="s">
        <v>13</v>
      </c>
      <c r="E117" s="300"/>
      <c r="F117" s="488" t="s">
        <v>509</v>
      </c>
      <c r="G117" s="489"/>
      <c r="H117" s="417">
        <v>2500000</v>
      </c>
      <c r="I117" s="418"/>
      <c r="K117" s="41"/>
    </row>
    <row r="118" spans="1:11" ht="24.95" customHeight="1">
      <c r="A118" s="249">
        <v>40</v>
      </c>
      <c r="B118" s="225" t="s">
        <v>201</v>
      </c>
      <c r="C118" s="258" t="s">
        <v>67</v>
      </c>
      <c r="D118" s="299" t="s">
        <v>13</v>
      </c>
      <c r="E118" s="300"/>
      <c r="F118" s="488" t="s">
        <v>483</v>
      </c>
      <c r="G118" s="489"/>
      <c r="H118" s="417">
        <v>10000000</v>
      </c>
      <c r="I118" s="418"/>
      <c r="K118" s="41"/>
    </row>
    <row r="119" spans="1:11" ht="24.95" customHeight="1">
      <c r="A119" s="249">
        <v>41</v>
      </c>
      <c r="B119" s="225" t="s">
        <v>201</v>
      </c>
      <c r="C119" s="258" t="s">
        <v>71</v>
      </c>
      <c r="D119" s="299" t="s">
        <v>220</v>
      </c>
      <c r="E119" s="300"/>
      <c r="F119" s="488" t="s">
        <v>507</v>
      </c>
      <c r="G119" s="489"/>
      <c r="H119" s="417">
        <v>1670000</v>
      </c>
      <c r="I119" s="418"/>
      <c r="K119" s="41"/>
    </row>
    <row r="120" spans="1:11" ht="24.95" customHeight="1">
      <c r="A120" s="249">
        <v>42</v>
      </c>
      <c r="B120" s="225" t="s">
        <v>201</v>
      </c>
      <c r="C120" s="258" t="s">
        <v>71</v>
      </c>
      <c r="D120" s="299" t="s">
        <v>13</v>
      </c>
      <c r="E120" s="300"/>
      <c r="F120" s="488" t="s">
        <v>489</v>
      </c>
      <c r="G120" s="489"/>
      <c r="H120" s="417">
        <v>1000000</v>
      </c>
      <c r="I120" s="418"/>
      <c r="K120" s="41"/>
    </row>
    <row r="121" spans="1:11" ht="15" customHeight="1">
      <c r="A121" s="249">
        <v>43</v>
      </c>
      <c r="B121" s="225" t="s">
        <v>201</v>
      </c>
      <c r="C121" s="258" t="s">
        <v>71</v>
      </c>
      <c r="D121" s="299" t="s">
        <v>13</v>
      </c>
      <c r="E121" s="300"/>
      <c r="F121" s="488" t="s">
        <v>70</v>
      </c>
      <c r="G121" s="489"/>
      <c r="H121" s="417">
        <v>3500000</v>
      </c>
      <c r="I121" s="418"/>
      <c r="K121" s="41"/>
    </row>
    <row r="122" spans="1:11" ht="15" customHeight="1">
      <c r="A122" s="249">
        <v>44</v>
      </c>
      <c r="B122" s="225" t="s">
        <v>201</v>
      </c>
      <c r="C122" s="258" t="s">
        <v>67</v>
      </c>
      <c r="D122" s="299" t="s">
        <v>13</v>
      </c>
      <c r="E122" s="300"/>
      <c r="F122" s="488" t="s">
        <v>70</v>
      </c>
      <c r="G122" s="489"/>
      <c r="H122" s="498">
        <v>3500000</v>
      </c>
      <c r="I122" s="499"/>
      <c r="K122" s="41"/>
    </row>
    <row r="123" spans="1:11" ht="15" customHeight="1">
      <c r="A123" s="249">
        <v>45</v>
      </c>
      <c r="B123" s="225" t="s">
        <v>201</v>
      </c>
      <c r="C123" s="258" t="s">
        <v>67</v>
      </c>
      <c r="D123" s="299" t="s">
        <v>13</v>
      </c>
      <c r="E123" s="300"/>
      <c r="F123" s="488" t="s">
        <v>212</v>
      </c>
      <c r="G123" s="489"/>
      <c r="H123" s="417">
        <v>2000000</v>
      </c>
      <c r="I123" s="418"/>
      <c r="K123" s="41"/>
    </row>
    <row r="124" spans="1:11" ht="24.95" customHeight="1">
      <c r="A124" s="249">
        <v>46</v>
      </c>
      <c r="B124" s="225" t="s">
        <v>201</v>
      </c>
      <c r="C124" s="258" t="s">
        <v>71</v>
      </c>
      <c r="D124" s="299" t="s">
        <v>100</v>
      </c>
      <c r="E124" s="300"/>
      <c r="F124" s="488" t="s">
        <v>489</v>
      </c>
      <c r="G124" s="489"/>
      <c r="H124" s="417">
        <v>2500000</v>
      </c>
      <c r="I124" s="418"/>
      <c r="K124" s="41"/>
    </row>
    <row r="125" spans="1:11" ht="15" customHeight="1">
      <c r="A125" s="249">
        <v>47</v>
      </c>
      <c r="B125" s="225" t="s">
        <v>201</v>
      </c>
      <c r="C125" s="75" t="s">
        <v>73</v>
      </c>
      <c r="D125" s="299" t="s">
        <v>95</v>
      </c>
      <c r="E125" s="300"/>
      <c r="F125" s="496" t="s">
        <v>88</v>
      </c>
      <c r="G125" s="497"/>
      <c r="H125" s="423">
        <f>D135/8</f>
        <v>10271969.5</v>
      </c>
      <c r="I125" s="423"/>
      <c r="K125" s="41"/>
    </row>
    <row r="126" spans="1:11" ht="18.95" customHeight="1">
      <c r="A126" s="249"/>
      <c r="B126" s="363" t="s">
        <v>91</v>
      </c>
      <c r="C126" s="364"/>
      <c r="D126" s="353" t="s">
        <v>511</v>
      </c>
      <c r="E126" s="354"/>
      <c r="F126" s="299"/>
      <c r="G126" s="300"/>
      <c r="H126" s="500">
        <f>SUM(H78:H125)</f>
        <v>116697969.5</v>
      </c>
      <c r="I126" s="500"/>
      <c r="K126" s="41"/>
    </row>
    <row r="127" spans="1:11" ht="27" customHeight="1">
      <c r="A127" s="29" t="s">
        <v>74</v>
      </c>
      <c r="B127" s="60" t="s">
        <v>76</v>
      </c>
      <c r="C127" s="60"/>
      <c r="D127" s="60"/>
      <c r="E127" s="60"/>
      <c r="F127" s="60"/>
      <c r="G127" s="60"/>
      <c r="H127" s="60"/>
      <c r="I127" s="61"/>
      <c r="K127" s="41"/>
    </row>
    <row r="128" spans="1:11" ht="35.1" customHeight="1" thickBot="1">
      <c r="A128" s="255" t="s">
        <v>0</v>
      </c>
      <c r="B128" s="174" t="s">
        <v>62</v>
      </c>
      <c r="C128" s="404" t="s">
        <v>64</v>
      </c>
      <c r="D128" s="406"/>
      <c r="E128" s="405"/>
      <c r="F128" s="404" t="s">
        <v>65</v>
      </c>
      <c r="G128" s="406"/>
      <c r="H128" s="404" t="s">
        <v>66</v>
      </c>
      <c r="I128" s="405"/>
      <c r="K128" s="41"/>
    </row>
    <row r="129" spans="1:13" ht="20.100000000000001" customHeight="1">
      <c r="A129" s="71" t="s">
        <v>133</v>
      </c>
      <c r="B129" s="225" t="s">
        <v>505</v>
      </c>
      <c r="C129" s="356" t="s">
        <v>13</v>
      </c>
      <c r="D129" s="356"/>
      <c r="E129" s="356"/>
      <c r="F129" s="306" t="s">
        <v>72</v>
      </c>
      <c r="G129" s="307"/>
      <c r="H129" s="304">
        <v>558800</v>
      </c>
      <c r="I129" s="305"/>
      <c r="K129" s="41"/>
    </row>
    <row r="130" spans="1:13" ht="20.100000000000001" customHeight="1">
      <c r="A130" s="245" t="s">
        <v>134</v>
      </c>
      <c r="B130" s="225" t="s">
        <v>505</v>
      </c>
      <c r="C130" s="356" t="s">
        <v>13</v>
      </c>
      <c r="D130" s="356"/>
      <c r="E130" s="356"/>
      <c r="F130" s="306" t="s">
        <v>72</v>
      </c>
      <c r="G130" s="307"/>
      <c r="H130" s="296">
        <v>20000000</v>
      </c>
      <c r="I130" s="297"/>
      <c r="K130" s="41"/>
    </row>
    <row r="131" spans="1:13" ht="20.100000000000001" customHeight="1">
      <c r="A131" s="245" t="s">
        <v>135</v>
      </c>
      <c r="B131" s="225" t="s">
        <v>201</v>
      </c>
      <c r="C131" s="299" t="s">
        <v>81</v>
      </c>
      <c r="D131" s="355"/>
      <c r="E131" s="300"/>
      <c r="F131" s="314" t="s">
        <v>88</v>
      </c>
      <c r="G131" s="315"/>
      <c r="H131" s="313">
        <f>F135/5</f>
        <v>4475000</v>
      </c>
      <c r="I131" s="297"/>
      <c r="K131" s="41"/>
    </row>
    <row r="132" spans="1:13" ht="20.100000000000001" customHeight="1">
      <c r="A132" s="53"/>
      <c r="B132" s="253" t="s">
        <v>10</v>
      </c>
      <c r="C132" s="357" t="s">
        <v>488</v>
      </c>
      <c r="D132" s="358"/>
      <c r="E132" s="359"/>
      <c r="F132" s="172"/>
      <c r="G132" s="172"/>
      <c r="H132" s="312">
        <f>SUM(H129:H131)</f>
        <v>25033800</v>
      </c>
      <c r="I132" s="312"/>
      <c r="K132" s="41"/>
    </row>
    <row r="133" spans="1:13" ht="30" customHeight="1">
      <c r="A133" s="324" t="s">
        <v>90</v>
      </c>
      <c r="B133" s="325"/>
      <c r="C133" s="325"/>
      <c r="D133" s="325"/>
      <c r="E133" s="325"/>
      <c r="F133" s="325"/>
      <c r="G133" s="325"/>
      <c r="H133" s="325"/>
      <c r="I133" s="326"/>
      <c r="J133" s="171"/>
      <c r="K133" s="171"/>
      <c r="L133" s="171"/>
    </row>
    <row r="134" spans="1:13" ht="33" customHeight="1">
      <c r="A134" s="257" t="s">
        <v>0</v>
      </c>
      <c r="B134" s="254" t="s">
        <v>89</v>
      </c>
      <c r="C134" s="52"/>
      <c r="D134" s="411" t="s">
        <v>3</v>
      </c>
      <c r="E134" s="411"/>
      <c r="F134" s="411" t="s">
        <v>5</v>
      </c>
      <c r="G134" s="411"/>
      <c r="H134" s="421" t="s">
        <v>10</v>
      </c>
      <c r="I134" s="421"/>
      <c r="J134" s="171"/>
      <c r="K134" s="171"/>
    </row>
    <row r="135" spans="1:13" ht="24.95" customHeight="1">
      <c r="A135" s="252">
        <v>1</v>
      </c>
      <c r="B135" s="250" t="s">
        <v>199</v>
      </c>
      <c r="C135" s="52"/>
      <c r="D135" s="294">
        <f>C74+C56+C47</f>
        <v>82175756</v>
      </c>
      <c r="E135" s="294"/>
      <c r="F135" s="294">
        <f>E74+E56+E47</f>
        <v>22375000</v>
      </c>
      <c r="G135" s="294"/>
      <c r="H135" s="294">
        <f>SUM(D135+F135)</f>
        <v>104550756</v>
      </c>
      <c r="I135" s="294"/>
      <c r="J135" s="171"/>
      <c r="K135" s="171"/>
    </row>
    <row r="136" spans="1:13" ht="24.95" customHeight="1">
      <c r="A136" s="252">
        <v>2</v>
      </c>
      <c r="B136" s="250" t="s">
        <v>93</v>
      </c>
      <c r="C136" s="52"/>
      <c r="D136" s="294">
        <v>121910264</v>
      </c>
      <c r="E136" s="294"/>
      <c r="F136" s="294">
        <v>8738090</v>
      </c>
      <c r="G136" s="294"/>
      <c r="H136" s="294">
        <f>D136+F136</f>
        <v>130648354</v>
      </c>
      <c r="I136" s="294"/>
      <c r="J136" s="171"/>
      <c r="K136" s="171"/>
      <c r="L136" s="171"/>
    </row>
    <row r="137" spans="1:13" ht="24.95" customHeight="1">
      <c r="A137" s="252">
        <v>3</v>
      </c>
      <c r="B137" s="250" t="s">
        <v>97</v>
      </c>
      <c r="C137" s="52"/>
      <c r="D137" s="295">
        <f>D135+D136</f>
        <v>204086020</v>
      </c>
      <c r="E137" s="295"/>
      <c r="F137" s="295">
        <f>F135+F136</f>
        <v>31113090</v>
      </c>
      <c r="G137" s="295"/>
      <c r="H137" s="295">
        <f>H135+H136</f>
        <v>235199110</v>
      </c>
      <c r="I137" s="295"/>
      <c r="J137" s="171"/>
      <c r="K137" s="87"/>
    </row>
    <row r="138" spans="1:13" ht="24.95" customHeight="1">
      <c r="A138" s="252">
        <v>4</v>
      </c>
      <c r="B138" s="70" t="s">
        <v>198</v>
      </c>
      <c r="C138" s="52"/>
      <c r="D138" s="294">
        <f>H126</f>
        <v>116697969.5</v>
      </c>
      <c r="E138" s="294"/>
      <c r="F138" s="294">
        <f>H132</f>
        <v>25033800</v>
      </c>
      <c r="G138" s="294"/>
      <c r="H138" s="298">
        <f>D138+F138</f>
        <v>141731769.5</v>
      </c>
      <c r="I138" s="298"/>
      <c r="J138" s="171"/>
    </row>
    <row r="139" spans="1:13" ht="24.95" customHeight="1">
      <c r="A139" s="252">
        <v>5</v>
      </c>
      <c r="B139" s="70" t="s">
        <v>197</v>
      </c>
      <c r="C139" s="52"/>
      <c r="D139" s="295">
        <f>D137-D138</f>
        <v>87388050.5</v>
      </c>
      <c r="E139" s="295"/>
      <c r="F139" s="295">
        <f>F137-F138</f>
        <v>6079290</v>
      </c>
      <c r="G139" s="295"/>
      <c r="H139" s="295">
        <f>H137-H138</f>
        <v>93467340.5</v>
      </c>
      <c r="I139" s="295"/>
      <c r="J139" s="171"/>
    </row>
    <row r="140" spans="1:13" ht="15.75">
      <c r="B140" s="101"/>
      <c r="C140" s="101"/>
      <c r="D140" s="101"/>
      <c r="E140" s="101"/>
      <c r="F140" s="102"/>
      <c r="G140" s="101"/>
      <c r="H140" s="101"/>
      <c r="I140" s="101"/>
      <c r="K140" s="38"/>
      <c r="L140" s="38"/>
      <c r="M140" s="171"/>
    </row>
    <row r="141" spans="1:13" ht="15.75">
      <c r="B141" s="103"/>
      <c r="C141" s="103"/>
      <c r="D141" s="362" t="s">
        <v>496</v>
      </c>
      <c r="E141" s="362"/>
      <c r="F141" s="362"/>
      <c r="G141" s="362"/>
      <c r="H141" s="362"/>
      <c r="I141" s="362"/>
      <c r="L141" s="38"/>
      <c r="M141" s="171"/>
    </row>
    <row r="142" spans="1:13" ht="15.75">
      <c r="B142" s="104" t="s">
        <v>85</v>
      </c>
      <c r="C142" s="248"/>
      <c r="D142" s="101"/>
      <c r="E142" s="101"/>
      <c r="F142" s="101"/>
      <c r="G142" s="248"/>
      <c r="H142" s="248"/>
      <c r="I142" s="248"/>
      <c r="L142" s="38"/>
      <c r="M142" s="171"/>
    </row>
    <row r="143" spans="1:13" ht="15.75">
      <c r="B143" s="248" t="s">
        <v>84</v>
      </c>
      <c r="C143" s="101"/>
      <c r="D143" s="101"/>
      <c r="E143" s="101"/>
      <c r="F143" s="248"/>
      <c r="G143" s="248" t="s">
        <v>82</v>
      </c>
      <c r="H143" s="248"/>
      <c r="I143" s="105"/>
      <c r="J143" s="40"/>
    </row>
    <row r="144" spans="1:13" ht="18.95" customHeight="1">
      <c r="B144" s="101"/>
      <c r="C144" s="101"/>
      <c r="D144" s="101"/>
      <c r="E144" s="101"/>
      <c r="F144" s="101"/>
      <c r="G144" s="101"/>
      <c r="H144" s="101"/>
      <c r="I144" s="106"/>
      <c r="J144" s="40"/>
      <c r="K144" s="171"/>
    </row>
    <row r="145" spans="2:10" ht="18.95" customHeight="1">
      <c r="B145" s="101"/>
      <c r="C145" s="106"/>
      <c r="D145" s="101"/>
      <c r="E145" s="101"/>
      <c r="F145" s="101"/>
      <c r="G145" s="101"/>
      <c r="H145" s="106"/>
      <c r="I145" s="101"/>
      <c r="J145" s="40"/>
    </row>
    <row r="146" spans="2:10" ht="15.75">
      <c r="B146" s="106"/>
      <c r="C146" s="107"/>
      <c r="D146" s="101"/>
      <c r="E146" s="101"/>
      <c r="F146" s="106"/>
      <c r="G146" s="101"/>
      <c r="H146" s="101"/>
      <c r="I146" s="107"/>
    </row>
    <row r="147" spans="2:10" ht="15.75">
      <c r="B147" s="107" t="s">
        <v>58</v>
      </c>
      <c r="C147" s="101"/>
      <c r="D147" s="101"/>
      <c r="E147" s="101"/>
      <c r="F147" s="107"/>
      <c r="G147" s="107" t="s">
        <v>83</v>
      </c>
      <c r="H147" s="107"/>
      <c r="I147" s="101"/>
    </row>
  </sheetData>
  <mergeCells count="214">
    <mergeCell ref="D141:I141"/>
    <mergeCell ref="D139:E139"/>
    <mergeCell ref="F139:G139"/>
    <mergeCell ref="H139:I139"/>
    <mergeCell ref="D136:E136"/>
    <mergeCell ref="F136:G136"/>
    <mergeCell ref="H136:I136"/>
    <mergeCell ref="D137:E137"/>
    <mergeCell ref="F137:G137"/>
    <mergeCell ref="H137:I137"/>
    <mergeCell ref="D138:E138"/>
    <mergeCell ref="F138:G138"/>
    <mergeCell ref="H138:I138"/>
    <mergeCell ref="D94:E94"/>
    <mergeCell ref="F94:G94"/>
    <mergeCell ref="H94:I94"/>
    <mergeCell ref="D95:E95"/>
    <mergeCell ref="F95:G95"/>
    <mergeCell ref="H95:I95"/>
    <mergeCell ref="D117:E117"/>
    <mergeCell ref="F117:G117"/>
    <mergeCell ref="H117:I117"/>
    <mergeCell ref="D116:E116"/>
    <mergeCell ref="F116:G116"/>
    <mergeCell ref="H116:I116"/>
    <mergeCell ref="F115:G115"/>
    <mergeCell ref="D113:E113"/>
    <mergeCell ref="F113:G113"/>
    <mergeCell ref="H113:I113"/>
    <mergeCell ref="D114:E114"/>
    <mergeCell ref="F114:G114"/>
    <mergeCell ref="H114:I114"/>
    <mergeCell ref="D115:E115"/>
    <mergeCell ref="H115:I115"/>
    <mergeCell ref="D111:E111"/>
    <mergeCell ref="F111:G111"/>
    <mergeCell ref="H111:I111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88:E88"/>
    <mergeCell ref="F88:G88"/>
    <mergeCell ref="H88:I88"/>
    <mergeCell ref="D89:E89"/>
    <mergeCell ref="F89:G89"/>
    <mergeCell ref="H89:I89"/>
    <mergeCell ref="D90:E90"/>
    <mergeCell ref="F90:G90"/>
    <mergeCell ref="H90:I90"/>
    <mergeCell ref="D85:E85"/>
    <mergeCell ref="F85:G85"/>
    <mergeCell ref="H85:I85"/>
    <mergeCell ref="D86:E86"/>
    <mergeCell ref="F86:G86"/>
    <mergeCell ref="H86:I86"/>
    <mergeCell ref="D87:E87"/>
    <mergeCell ref="F87:G87"/>
    <mergeCell ref="H87:I87"/>
    <mergeCell ref="D82:E82"/>
    <mergeCell ref="F82:G82"/>
    <mergeCell ref="H82:I82"/>
    <mergeCell ref="D83:E83"/>
    <mergeCell ref="F83:G83"/>
    <mergeCell ref="H83:I83"/>
    <mergeCell ref="D84:E84"/>
    <mergeCell ref="F84:G84"/>
    <mergeCell ref="H84:I84"/>
    <mergeCell ref="D79:E79"/>
    <mergeCell ref="F79:G79"/>
    <mergeCell ref="H79:I79"/>
    <mergeCell ref="D80:E80"/>
    <mergeCell ref="F80:G80"/>
    <mergeCell ref="H80:I80"/>
    <mergeCell ref="D81:E81"/>
    <mergeCell ref="F81:G81"/>
    <mergeCell ref="H81:I81"/>
    <mergeCell ref="F131:G131"/>
    <mergeCell ref="H131:I131"/>
    <mergeCell ref="H132:I132"/>
    <mergeCell ref="C131:E131"/>
    <mergeCell ref="C132:E132"/>
    <mergeCell ref="D134:E134"/>
    <mergeCell ref="F134:G134"/>
    <mergeCell ref="H134:I134"/>
    <mergeCell ref="D135:E135"/>
    <mergeCell ref="F135:G135"/>
    <mergeCell ref="H135:I135"/>
    <mergeCell ref="A133:I133"/>
    <mergeCell ref="F129:G129"/>
    <mergeCell ref="H129:I129"/>
    <mergeCell ref="F130:G130"/>
    <mergeCell ref="H130:I130"/>
    <mergeCell ref="H126:I126"/>
    <mergeCell ref="F128:G128"/>
    <mergeCell ref="H128:I128"/>
    <mergeCell ref="B126:C126"/>
    <mergeCell ref="D126:E126"/>
    <mergeCell ref="F126:G126"/>
    <mergeCell ref="C128:E128"/>
    <mergeCell ref="C129:E129"/>
    <mergeCell ref="C130:E130"/>
    <mergeCell ref="F124:G124"/>
    <mergeCell ref="H124:I124"/>
    <mergeCell ref="F125:G125"/>
    <mergeCell ref="H125:I125"/>
    <mergeCell ref="F122:G122"/>
    <mergeCell ref="H122:I122"/>
    <mergeCell ref="F123:G123"/>
    <mergeCell ref="H123:I123"/>
    <mergeCell ref="D122:E122"/>
    <mergeCell ref="D123:E123"/>
    <mergeCell ref="D124:E124"/>
    <mergeCell ref="D125:E125"/>
    <mergeCell ref="F120:G120"/>
    <mergeCell ref="H120:I120"/>
    <mergeCell ref="F121:G121"/>
    <mergeCell ref="H121:I121"/>
    <mergeCell ref="F118:G118"/>
    <mergeCell ref="H118:I118"/>
    <mergeCell ref="F119:G119"/>
    <mergeCell ref="H119:I119"/>
    <mergeCell ref="D118:E118"/>
    <mergeCell ref="D119:E119"/>
    <mergeCell ref="D120:E120"/>
    <mergeCell ref="D121:E12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2:E102"/>
    <mergeCell ref="F102:G102"/>
    <mergeCell ref="H102:I102"/>
    <mergeCell ref="D104:E104"/>
    <mergeCell ref="F104:G104"/>
    <mergeCell ref="H104:I104"/>
    <mergeCell ref="D100:E100"/>
    <mergeCell ref="F100:G100"/>
    <mergeCell ref="H100:I100"/>
    <mergeCell ref="D101:E101"/>
    <mergeCell ref="F101:G101"/>
    <mergeCell ref="H101:I101"/>
    <mergeCell ref="D103:E103"/>
    <mergeCell ref="F103:G103"/>
    <mergeCell ref="H103:I103"/>
    <mergeCell ref="D98:E98"/>
    <mergeCell ref="F98:G98"/>
    <mergeCell ref="H98:I98"/>
    <mergeCell ref="D99:E99"/>
    <mergeCell ref="F99:G99"/>
    <mergeCell ref="H99:I99"/>
    <mergeCell ref="D96:E96"/>
    <mergeCell ref="F96:G96"/>
    <mergeCell ref="H96:I96"/>
    <mergeCell ref="D97:E97"/>
    <mergeCell ref="F97:G97"/>
    <mergeCell ref="H97:I97"/>
    <mergeCell ref="B75:I75"/>
    <mergeCell ref="D77:E77"/>
    <mergeCell ref="F77:G77"/>
    <mergeCell ref="H77:I77"/>
    <mergeCell ref="D78:E78"/>
    <mergeCell ref="F78:G78"/>
    <mergeCell ref="H78:I78"/>
    <mergeCell ref="A56:B56"/>
    <mergeCell ref="A57:I57"/>
    <mergeCell ref="A58:A59"/>
    <mergeCell ref="B58:B59"/>
    <mergeCell ref="C58:F58"/>
    <mergeCell ref="G58:G59"/>
    <mergeCell ref="H58:H59"/>
    <mergeCell ref="I58:I59"/>
    <mergeCell ref="A47:B47"/>
    <mergeCell ref="A48:I48"/>
    <mergeCell ref="A49:A50"/>
    <mergeCell ref="B49:B50"/>
    <mergeCell ref="C49:F49"/>
    <mergeCell ref="G49:G50"/>
    <mergeCell ref="H49:H50"/>
    <mergeCell ref="I49:I50"/>
    <mergeCell ref="A74:B74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</mergeCells>
  <pageMargins left="0.51181102362204722" right="0.27559055118110237" top="0.39370078740157483" bottom="0.39370078740157483" header="0.31496062992125984" footer="0.31496062992125984"/>
  <pageSetup paperSize="9" scale="85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7:M173"/>
  <sheetViews>
    <sheetView zoomScale="95" zoomScaleNormal="95" workbookViewId="0">
      <selection activeCell="G39" sqref="G39"/>
    </sheetView>
  </sheetViews>
  <sheetFormatPr defaultColWidth="9.140625" defaultRowHeight="15"/>
  <cols>
    <col min="1" max="1" width="5.7109375" style="170" customWidth="1"/>
    <col min="2" max="2" width="40.42578125" style="170" customWidth="1"/>
    <col min="3" max="3" width="13.5703125" style="170" customWidth="1"/>
    <col min="4" max="4" width="5.42578125" style="170" customWidth="1"/>
    <col min="5" max="5" width="12.42578125" style="170" customWidth="1"/>
    <col min="6" max="6" width="5.7109375" style="170" customWidth="1"/>
    <col min="7" max="7" width="15.42578125" style="170" customWidth="1"/>
    <col min="8" max="8" width="7.42578125" style="170" customWidth="1"/>
    <col min="9" max="9" width="8.42578125" style="170" customWidth="1"/>
    <col min="10" max="10" width="9.140625" style="170"/>
    <col min="11" max="11" width="12.140625" style="170" bestFit="1" customWidth="1"/>
    <col min="12" max="16384" width="9.140625" style="170"/>
  </cols>
  <sheetData>
    <row r="7" spans="1:11">
      <c r="A7" s="323" t="s">
        <v>78</v>
      </c>
      <c r="B7" s="323"/>
      <c r="C7" s="323"/>
      <c r="D7" s="323"/>
      <c r="E7" s="323"/>
      <c r="F7" s="323"/>
      <c r="G7" s="323"/>
      <c r="H7" s="323"/>
      <c r="I7" s="323"/>
    </row>
    <row r="8" spans="1:11">
      <c r="A8" s="330" t="s">
        <v>533</v>
      </c>
      <c r="B8" s="330"/>
      <c r="C8" s="330"/>
      <c r="D8" s="330"/>
      <c r="E8" s="330"/>
      <c r="F8" s="330"/>
      <c r="G8" s="330"/>
      <c r="H8" s="330"/>
      <c r="I8" s="330"/>
    </row>
    <row r="9" spans="1:11">
      <c r="A9" s="37"/>
      <c r="B9" s="37"/>
      <c r="C9" s="37"/>
      <c r="D9" s="37"/>
      <c r="E9" s="37"/>
      <c r="F9" s="37"/>
      <c r="G9" s="37"/>
      <c r="H9" s="37"/>
      <c r="I9" s="37"/>
    </row>
    <row r="10" spans="1:11">
      <c r="A10" s="324" t="s">
        <v>532</v>
      </c>
      <c r="B10" s="325"/>
      <c r="C10" s="325"/>
      <c r="D10" s="325"/>
      <c r="E10" s="325"/>
      <c r="F10" s="325"/>
      <c r="G10" s="325"/>
      <c r="H10" s="325"/>
      <c r="I10" s="326"/>
    </row>
    <row r="11" spans="1:11">
      <c r="A11" s="327" t="s">
        <v>59</v>
      </c>
      <c r="B11" s="328"/>
      <c r="C11" s="328"/>
      <c r="D11" s="328"/>
      <c r="E11" s="328"/>
      <c r="F11" s="328"/>
      <c r="G11" s="328"/>
      <c r="H11" s="328"/>
      <c r="I11" s="329"/>
    </row>
    <row r="12" spans="1:11">
      <c r="A12" s="324" t="s">
        <v>60</v>
      </c>
      <c r="B12" s="325"/>
      <c r="C12" s="325"/>
      <c r="D12" s="325"/>
      <c r="E12" s="325"/>
      <c r="F12" s="325"/>
      <c r="G12" s="325"/>
      <c r="H12" s="325"/>
      <c r="I12" s="326"/>
    </row>
    <row r="13" spans="1:11" ht="15" customHeight="1">
      <c r="A13" s="338" t="s">
        <v>0</v>
      </c>
      <c r="B13" s="338" t="s">
        <v>1</v>
      </c>
      <c r="C13" s="340" t="s">
        <v>2</v>
      </c>
      <c r="D13" s="341"/>
      <c r="E13" s="341"/>
      <c r="F13" s="342"/>
      <c r="G13" s="336" t="s">
        <v>12</v>
      </c>
      <c r="H13" s="336" t="s">
        <v>8</v>
      </c>
      <c r="I13" s="331" t="s">
        <v>7</v>
      </c>
      <c r="K13" s="41">
        <f>G15+G16+G17</f>
        <v>7278834</v>
      </c>
    </row>
    <row r="14" spans="1:11" ht="15" customHeight="1" thickBot="1">
      <c r="A14" s="339"/>
      <c r="B14" s="339"/>
      <c r="C14" s="14" t="s">
        <v>3</v>
      </c>
      <c r="D14" s="56" t="s">
        <v>4</v>
      </c>
      <c r="E14" s="14" t="s">
        <v>5</v>
      </c>
      <c r="F14" s="56" t="s">
        <v>4</v>
      </c>
      <c r="G14" s="337"/>
      <c r="H14" s="337"/>
      <c r="I14" s="332"/>
    </row>
    <row r="15" spans="1:11" ht="15.75" thickTop="1">
      <c r="A15" s="93">
        <v>1</v>
      </c>
      <c r="B15" s="91" t="s">
        <v>86</v>
      </c>
      <c r="C15" s="78">
        <v>155263</v>
      </c>
      <c r="D15" s="78">
        <v>1</v>
      </c>
      <c r="E15" s="78">
        <v>0</v>
      </c>
      <c r="F15" s="78">
        <v>0</v>
      </c>
      <c r="G15" s="78">
        <f>C15</f>
        <v>155263</v>
      </c>
      <c r="H15" s="78">
        <v>1</v>
      </c>
      <c r="I15" s="75"/>
    </row>
    <row r="16" spans="1:11">
      <c r="A16" s="263">
        <v>2</v>
      </c>
      <c r="B16" s="92" t="s">
        <v>87</v>
      </c>
      <c r="C16" s="78">
        <v>134115</v>
      </c>
      <c r="D16" s="78">
        <v>1</v>
      </c>
      <c r="E16" s="78">
        <v>0</v>
      </c>
      <c r="F16" s="78">
        <v>0</v>
      </c>
      <c r="G16" s="78">
        <f>C16</f>
        <v>134115</v>
      </c>
      <c r="H16" s="78">
        <v>1</v>
      </c>
      <c r="I16" s="79"/>
    </row>
    <row r="17" spans="1:9">
      <c r="A17" s="93">
        <v>3</v>
      </c>
      <c r="B17" s="92" t="s">
        <v>80</v>
      </c>
      <c r="C17" s="78">
        <v>5949456</v>
      </c>
      <c r="D17" s="78">
        <v>46</v>
      </c>
      <c r="E17" s="78">
        <v>1040000</v>
      </c>
      <c r="F17" s="78">
        <v>38</v>
      </c>
      <c r="G17" s="78">
        <f>C17+E17</f>
        <v>6989456</v>
      </c>
      <c r="H17" s="78">
        <f>D17+F17</f>
        <v>84</v>
      </c>
      <c r="I17" s="79"/>
    </row>
    <row r="18" spans="1:9">
      <c r="A18" s="263">
        <v>4</v>
      </c>
      <c r="B18" s="92" t="s">
        <v>119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/>
    </row>
    <row r="19" spans="1:9">
      <c r="A19" s="93">
        <v>5</v>
      </c>
      <c r="B19" s="92" t="s">
        <v>120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9"/>
    </row>
    <row r="20" spans="1:9" ht="30">
      <c r="A20" s="263">
        <v>6</v>
      </c>
      <c r="B20" s="92" t="s">
        <v>33</v>
      </c>
      <c r="C20" s="78">
        <v>1847623</v>
      </c>
      <c r="D20" s="78">
        <v>20</v>
      </c>
      <c r="E20" s="78">
        <v>0</v>
      </c>
      <c r="F20" s="78">
        <v>0</v>
      </c>
      <c r="G20" s="78">
        <f>C20</f>
        <v>1847623</v>
      </c>
      <c r="H20" s="78">
        <f>D20</f>
        <v>20</v>
      </c>
      <c r="I20" s="267"/>
    </row>
    <row r="21" spans="1:9" ht="30">
      <c r="A21" s="93">
        <v>7</v>
      </c>
      <c r="B21" s="92" t="s">
        <v>34</v>
      </c>
      <c r="C21" s="78">
        <f>G21-E21</f>
        <v>1358873</v>
      </c>
      <c r="D21" s="78">
        <v>13</v>
      </c>
      <c r="E21" s="78">
        <v>360000</v>
      </c>
      <c r="F21" s="78">
        <v>13</v>
      </c>
      <c r="G21" s="78">
        <v>1718873</v>
      </c>
      <c r="H21" s="78">
        <v>26</v>
      </c>
      <c r="I21" s="267"/>
    </row>
    <row r="22" spans="1:9" ht="45">
      <c r="A22" s="263">
        <v>8</v>
      </c>
      <c r="B22" s="271" t="s">
        <v>35</v>
      </c>
      <c r="C22" s="78">
        <f>G22-E22</f>
        <v>2448000</v>
      </c>
      <c r="D22" s="78">
        <v>21</v>
      </c>
      <c r="E22" s="78">
        <v>150000</v>
      </c>
      <c r="F22" s="78">
        <v>5</v>
      </c>
      <c r="G22" s="78">
        <v>2598000</v>
      </c>
      <c r="H22" s="78">
        <f>D22+F22</f>
        <v>26</v>
      </c>
      <c r="I22" s="267"/>
    </row>
    <row r="23" spans="1:9">
      <c r="A23" s="93">
        <v>9</v>
      </c>
      <c r="B23" s="92" t="s">
        <v>36</v>
      </c>
      <c r="C23" s="78">
        <f>G23-E23</f>
        <v>2030819</v>
      </c>
      <c r="D23" s="78">
        <v>15</v>
      </c>
      <c r="E23" s="78">
        <v>70000</v>
      </c>
      <c r="F23" s="78">
        <v>5</v>
      </c>
      <c r="G23" s="78">
        <v>2100819</v>
      </c>
      <c r="H23" s="78">
        <v>20</v>
      </c>
      <c r="I23" s="267"/>
    </row>
    <row r="24" spans="1:9">
      <c r="A24" s="263">
        <v>10</v>
      </c>
      <c r="B24" s="92" t="s">
        <v>37</v>
      </c>
      <c r="C24" s="78">
        <f>G24-E24</f>
        <v>1322000</v>
      </c>
      <c r="D24" s="78">
        <v>12</v>
      </c>
      <c r="E24" s="78">
        <v>140000</v>
      </c>
      <c r="F24" s="78">
        <v>6</v>
      </c>
      <c r="G24" s="78">
        <v>1462000</v>
      </c>
      <c r="H24" s="78">
        <f>D24+F24</f>
        <v>18</v>
      </c>
      <c r="I24" s="94"/>
    </row>
    <row r="25" spans="1:9">
      <c r="A25" s="93">
        <v>11</v>
      </c>
      <c r="B25" s="79" t="s">
        <v>38</v>
      </c>
      <c r="C25" s="78">
        <v>1866525</v>
      </c>
      <c r="D25" s="78">
        <v>0</v>
      </c>
      <c r="E25" s="78">
        <v>0</v>
      </c>
      <c r="F25" s="78">
        <v>0</v>
      </c>
      <c r="G25" s="78">
        <f>C25</f>
        <v>1866525</v>
      </c>
      <c r="H25" s="78">
        <v>0</v>
      </c>
      <c r="I25" s="267"/>
    </row>
    <row r="26" spans="1:9" ht="30">
      <c r="A26" s="263">
        <v>12</v>
      </c>
      <c r="B26" s="92" t="s">
        <v>39</v>
      </c>
      <c r="C26" s="78">
        <v>1772245</v>
      </c>
      <c r="D26" s="78">
        <v>16</v>
      </c>
      <c r="E26" s="78">
        <v>0</v>
      </c>
      <c r="F26" s="78">
        <v>0</v>
      </c>
      <c r="G26" s="78">
        <f>C26</f>
        <v>1772245</v>
      </c>
      <c r="H26" s="78">
        <v>16</v>
      </c>
      <c r="I26" s="267"/>
    </row>
    <row r="27" spans="1:9" ht="30">
      <c r="A27" s="93">
        <v>13</v>
      </c>
      <c r="B27" s="92" t="s">
        <v>40</v>
      </c>
      <c r="C27" s="78">
        <f>G27-E27</f>
        <v>2862000</v>
      </c>
      <c r="D27" s="78">
        <v>23</v>
      </c>
      <c r="E27" s="78">
        <v>365000</v>
      </c>
      <c r="F27" s="78">
        <v>11</v>
      </c>
      <c r="G27" s="78">
        <v>3227000</v>
      </c>
      <c r="H27" s="78">
        <f>D27+F27</f>
        <v>34</v>
      </c>
      <c r="I27" s="267"/>
    </row>
    <row r="28" spans="1:9">
      <c r="A28" s="263">
        <v>14</v>
      </c>
      <c r="B28" s="92" t="s">
        <v>41</v>
      </c>
      <c r="C28" s="78">
        <v>0</v>
      </c>
      <c r="D28" s="78">
        <v>0</v>
      </c>
      <c r="E28" s="78">
        <v>590000</v>
      </c>
      <c r="F28" s="78">
        <v>15</v>
      </c>
      <c r="G28" s="78">
        <f>E28</f>
        <v>590000</v>
      </c>
      <c r="H28" s="78">
        <v>15</v>
      </c>
      <c r="I28" s="94"/>
    </row>
    <row r="29" spans="1:9" ht="30">
      <c r="A29" s="93">
        <v>15</v>
      </c>
      <c r="B29" s="92" t="s">
        <v>42</v>
      </c>
      <c r="C29" s="78">
        <f>G29-E29</f>
        <v>2154435</v>
      </c>
      <c r="D29" s="78">
        <v>12</v>
      </c>
      <c r="E29" s="78">
        <v>300000</v>
      </c>
      <c r="F29" s="78">
        <v>10</v>
      </c>
      <c r="G29" s="78">
        <v>2454435</v>
      </c>
      <c r="H29" s="78">
        <f>D29+F29</f>
        <v>22</v>
      </c>
      <c r="I29" s="267"/>
    </row>
    <row r="30" spans="1:9">
      <c r="A30" s="263">
        <v>16</v>
      </c>
      <c r="B30" s="92" t="s">
        <v>43</v>
      </c>
      <c r="C30" s="78">
        <f>G30-E30</f>
        <v>3752182</v>
      </c>
      <c r="D30" s="78">
        <v>27</v>
      </c>
      <c r="E30" s="78">
        <v>690000</v>
      </c>
      <c r="F30" s="78">
        <v>34</v>
      </c>
      <c r="G30" s="78">
        <v>4442182</v>
      </c>
      <c r="H30" s="78">
        <f>D30+F30</f>
        <v>61</v>
      </c>
      <c r="I30" s="267"/>
    </row>
    <row r="31" spans="1:9">
      <c r="A31" s="93">
        <v>17</v>
      </c>
      <c r="B31" s="79" t="s">
        <v>57</v>
      </c>
      <c r="C31" s="78">
        <v>0</v>
      </c>
      <c r="D31" s="78">
        <v>0</v>
      </c>
      <c r="E31" s="78">
        <v>620000</v>
      </c>
      <c r="F31" s="78">
        <v>19</v>
      </c>
      <c r="G31" s="78">
        <f>E31</f>
        <v>620000</v>
      </c>
      <c r="H31" s="78">
        <f>F31</f>
        <v>19</v>
      </c>
      <c r="I31" s="267"/>
    </row>
    <row r="32" spans="1:9">
      <c r="A32" s="263">
        <v>18</v>
      </c>
      <c r="B32" s="79" t="s">
        <v>44</v>
      </c>
      <c r="C32" s="78">
        <f>G32-E32</f>
        <v>792000</v>
      </c>
      <c r="D32" s="78">
        <v>6</v>
      </c>
      <c r="E32" s="78">
        <v>60000</v>
      </c>
      <c r="F32" s="78">
        <v>3</v>
      </c>
      <c r="G32" s="78">
        <v>852000</v>
      </c>
      <c r="H32" s="78">
        <v>9</v>
      </c>
      <c r="I32" s="267"/>
    </row>
    <row r="33" spans="1:9">
      <c r="A33" s="93">
        <v>19</v>
      </c>
      <c r="B33" s="79" t="s">
        <v>32</v>
      </c>
      <c r="C33" s="78">
        <f>G33-E33</f>
        <v>2140114</v>
      </c>
      <c r="D33" s="78">
        <v>20</v>
      </c>
      <c r="E33" s="78">
        <v>1560000</v>
      </c>
      <c r="F33" s="78">
        <v>75</v>
      </c>
      <c r="G33" s="78">
        <v>3700114</v>
      </c>
      <c r="H33" s="78">
        <f>D33+F33</f>
        <v>95</v>
      </c>
      <c r="I33" s="267"/>
    </row>
    <row r="34" spans="1:9">
      <c r="A34" s="263">
        <v>20</v>
      </c>
      <c r="B34" s="79" t="s">
        <v>45</v>
      </c>
      <c r="C34" s="78">
        <v>22785000</v>
      </c>
      <c r="D34" s="78">
        <v>204</v>
      </c>
      <c r="E34" s="78">
        <v>0</v>
      </c>
      <c r="F34" s="78">
        <v>0</v>
      </c>
      <c r="G34" s="78">
        <f>C34</f>
        <v>22785000</v>
      </c>
      <c r="H34" s="78">
        <f>D34</f>
        <v>204</v>
      </c>
      <c r="I34" s="267"/>
    </row>
    <row r="35" spans="1:9">
      <c r="A35" s="93">
        <v>21</v>
      </c>
      <c r="B35" s="79" t="s">
        <v>46</v>
      </c>
      <c r="C35" s="78">
        <v>1092415</v>
      </c>
      <c r="D35" s="78">
        <v>9</v>
      </c>
      <c r="E35" s="78">
        <v>0</v>
      </c>
      <c r="F35" s="78">
        <v>0</v>
      </c>
      <c r="G35" s="78">
        <f>C35</f>
        <v>1092415</v>
      </c>
      <c r="H35" s="78">
        <v>9</v>
      </c>
      <c r="I35" s="54"/>
    </row>
    <row r="36" spans="1:9" ht="30">
      <c r="A36" s="263">
        <v>22</v>
      </c>
      <c r="B36" s="92" t="s">
        <v>47</v>
      </c>
      <c r="C36" s="78">
        <v>1274967</v>
      </c>
      <c r="D36" s="78">
        <v>11</v>
      </c>
      <c r="E36" s="78">
        <v>0</v>
      </c>
      <c r="F36" s="78">
        <v>0</v>
      </c>
      <c r="G36" s="78">
        <f>C36</f>
        <v>1274967</v>
      </c>
      <c r="H36" s="78">
        <v>11</v>
      </c>
      <c r="I36" s="267"/>
    </row>
    <row r="37" spans="1:9" ht="30">
      <c r="A37" s="93">
        <v>23</v>
      </c>
      <c r="B37" s="92" t="s">
        <v>48</v>
      </c>
      <c r="C37" s="78">
        <f>G37-E37</f>
        <v>726777</v>
      </c>
      <c r="D37" s="78">
        <v>9</v>
      </c>
      <c r="E37" s="78">
        <v>110000</v>
      </c>
      <c r="F37" s="78">
        <v>3</v>
      </c>
      <c r="G37" s="78">
        <v>836777</v>
      </c>
      <c r="H37" s="78">
        <v>12</v>
      </c>
      <c r="I37" s="267"/>
    </row>
    <row r="38" spans="1:9" ht="17.100000000000001" customHeight="1">
      <c r="A38" s="263">
        <v>24</v>
      </c>
      <c r="B38" s="92" t="s">
        <v>49</v>
      </c>
      <c r="C38" s="78">
        <v>1530000</v>
      </c>
      <c r="D38" s="78">
        <v>13</v>
      </c>
      <c r="E38" s="78">
        <v>50000</v>
      </c>
      <c r="F38" s="78">
        <v>1</v>
      </c>
      <c r="G38" s="78">
        <f>C38+E38</f>
        <v>1580000</v>
      </c>
      <c r="H38" s="78">
        <v>14</v>
      </c>
      <c r="I38" s="267"/>
    </row>
    <row r="39" spans="1:9" ht="17.100000000000001" customHeight="1">
      <c r="A39" s="93">
        <v>25</v>
      </c>
      <c r="B39" s="92" t="s">
        <v>50</v>
      </c>
      <c r="C39" s="78">
        <f>G39-E39</f>
        <v>1248590</v>
      </c>
      <c r="D39" s="78">
        <v>12</v>
      </c>
      <c r="E39" s="78">
        <v>90000</v>
      </c>
      <c r="F39" s="78">
        <v>3</v>
      </c>
      <c r="G39" s="78">
        <v>1338590</v>
      </c>
      <c r="H39" s="12">
        <f>D39+F39</f>
        <v>15</v>
      </c>
      <c r="I39" s="94"/>
    </row>
    <row r="40" spans="1:9" ht="30">
      <c r="A40" s="263">
        <v>26</v>
      </c>
      <c r="B40" s="92" t="s">
        <v>53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</row>
    <row r="41" spans="1:9" ht="15.2" customHeight="1">
      <c r="A41" s="93">
        <v>27</v>
      </c>
      <c r="B41" s="92" t="s">
        <v>55</v>
      </c>
      <c r="C41" s="78">
        <v>2550000</v>
      </c>
      <c r="D41" s="78">
        <v>25</v>
      </c>
      <c r="E41" s="78">
        <v>0</v>
      </c>
      <c r="F41" s="78">
        <v>0</v>
      </c>
      <c r="G41" s="78">
        <f>C41</f>
        <v>2550000</v>
      </c>
      <c r="H41" s="78">
        <v>25</v>
      </c>
      <c r="I41" s="94"/>
    </row>
    <row r="42" spans="1:9" ht="15.2" customHeight="1">
      <c r="A42" s="263">
        <v>28</v>
      </c>
      <c r="B42" s="79" t="s">
        <v>52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</row>
    <row r="43" spans="1:9" ht="15.2" customHeight="1">
      <c r="A43" s="93">
        <v>29</v>
      </c>
      <c r="B43" s="92" t="s">
        <v>51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</row>
    <row r="44" spans="1:9" ht="15.2" customHeight="1">
      <c r="A44" s="263">
        <v>30</v>
      </c>
      <c r="B44" s="92" t="s">
        <v>54</v>
      </c>
      <c r="C44" s="78">
        <v>884425</v>
      </c>
      <c r="D44" s="78">
        <v>7</v>
      </c>
      <c r="E44" s="78">
        <v>16030000</v>
      </c>
      <c r="F44" s="78">
        <v>545</v>
      </c>
      <c r="G44" s="78">
        <f>C44+E44</f>
        <v>16914425</v>
      </c>
      <c r="H44" s="78">
        <f>D44+F44</f>
        <v>552</v>
      </c>
      <c r="I44" s="267"/>
    </row>
    <row r="45" spans="1:9" ht="15.2" customHeight="1">
      <c r="A45" s="93">
        <v>31</v>
      </c>
      <c r="B45" s="79" t="s">
        <v>56</v>
      </c>
      <c r="C45" s="78">
        <f>G45-E45</f>
        <v>467660</v>
      </c>
      <c r="D45" s="78">
        <v>2</v>
      </c>
      <c r="E45" s="78">
        <v>600000</v>
      </c>
      <c r="F45" s="78">
        <v>12</v>
      </c>
      <c r="G45" s="78">
        <v>1067660</v>
      </c>
      <c r="H45" s="78">
        <v>14</v>
      </c>
      <c r="I45" s="109" t="s">
        <v>207</v>
      </c>
    </row>
    <row r="46" spans="1:9" ht="15.2" customHeight="1">
      <c r="A46" s="263">
        <v>32</v>
      </c>
      <c r="B46" s="79" t="s">
        <v>31</v>
      </c>
      <c r="C46" s="78">
        <f>G46</f>
        <v>880000</v>
      </c>
      <c r="D46" s="78">
        <v>8</v>
      </c>
      <c r="E46" s="78">
        <v>0</v>
      </c>
      <c r="F46" s="78">
        <v>0</v>
      </c>
      <c r="G46" s="78">
        <v>880000</v>
      </c>
      <c r="H46" s="78">
        <v>8</v>
      </c>
      <c r="I46" s="78"/>
    </row>
    <row r="47" spans="1:9" ht="18" customHeight="1">
      <c r="A47" s="486" t="s">
        <v>11</v>
      </c>
      <c r="B47" s="487"/>
      <c r="C47" s="81">
        <f t="shared" ref="C47:H47" si="0">SUM(C15:C46)</f>
        <v>64025484</v>
      </c>
      <c r="D47" s="81">
        <f t="shared" si="0"/>
        <v>533</v>
      </c>
      <c r="E47" s="81">
        <f t="shared" si="0"/>
        <v>22825000</v>
      </c>
      <c r="F47" s="81">
        <f t="shared" si="0"/>
        <v>798</v>
      </c>
      <c r="G47" s="81">
        <f t="shared" si="0"/>
        <v>86850484</v>
      </c>
      <c r="H47" s="81">
        <f t="shared" si="0"/>
        <v>1331</v>
      </c>
      <c r="I47" s="95"/>
    </row>
    <row r="48" spans="1:9" ht="21.95" customHeight="1">
      <c r="A48" s="324" t="s">
        <v>29</v>
      </c>
      <c r="B48" s="325"/>
      <c r="C48" s="325"/>
      <c r="D48" s="325"/>
      <c r="E48" s="325"/>
      <c r="F48" s="325"/>
      <c r="G48" s="325"/>
      <c r="H48" s="325"/>
      <c r="I48" s="326"/>
    </row>
    <row r="49" spans="1:9" ht="15" customHeight="1">
      <c r="A49" s="331" t="s">
        <v>0</v>
      </c>
      <c r="B49" s="331" t="s">
        <v>1</v>
      </c>
      <c r="C49" s="333" t="s">
        <v>2</v>
      </c>
      <c r="D49" s="334"/>
      <c r="E49" s="334"/>
      <c r="F49" s="335"/>
      <c r="G49" s="336" t="s">
        <v>196</v>
      </c>
      <c r="H49" s="336" t="s">
        <v>8</v>
      </c>
      <c r="I49" s="331" t="s">
        <v>7</v>
      </c>
    </row>
    <row r="50" spans="1:9" ht="15" customHeight="1" thickBot="1">
      <c r="A50" s="332"/>
      <c r="B50" s="332"/>
      <c r="C50" s="14" t="s">
        <v>3</v>
      </c>
      <c r="D50" s="56" t="s">
        <v>4</v>
      </c>
      <c r="E50" s="14" t="s">
        <v>5</v>
      </c>
      <c r="F50" s="56" t="s">
        <v>4</v>
      </c>
      <c r="G50" s="337"/>
      <c r="H50" s="337"/>
      <c r="I50" s="332"/>
    </row>
    <row r="51" spans="1:9" ht="17.100000000000001" customHeight="1" thickTop="1">
      <c r="A51" s="76">
        <v>1</v>
      </c>
      <c r="B51" s="176" t="s">
        <v>15</v>
      </c>
      <c r="C51" s="78">
        <v>0</v>
      </c>
      <c r="D51" s="78">
        <v>0</v>
      </c>
      <c r="E51" s="78">
        <v>450000</v>
      </c>
      <c r="F51" s="78">
        <v>14</v>
      </c>
      <c r="G51" s="78">
        <f>E51</f>
        <v>450000</v>
      </c>
      <c r="H51" s="78">
        <v>14</v>
      </c>
      <c r="I51" s="75"/>
    </row>
    <row r="52" spans="1:9" ht="17.100000000000001" customHeight="1">
      <c r="A52" s="267">
        <v>2</v>
      </c>
      <c r="B52" s="176" t="s">
        <v>16</v>
      </c>
      <c r="C52" s="78">
        <v>1339141</v>
      </c>
      <c r="D52" s="78">
        <v>0</v>
      </c>
      <c r="E52" s="78">
        <v>0</v>
      </c>
      <c r="F52" s="78">
        <v>0</v>
      </c>
      <c r="G52" s="78">
        <f>C52</f>
        <v>1339141</v>
      </c>
      <c r="H52" s="78">
        <v>0</v>
      </c>
      <c r="I52" s="94"/>
    </row>
    <row r="53" spans="1:9" ht="17.100000000000001" customHeight="1">
      <c r="A53" s="267">
        <v>3</v>
      </c>
      <c r="B53" s="176" t="s">
        <v>17</v>
      </c>
      <c r="C53" s="98">
        <v>1765000</v>
      </c>
      <c r="D53" s="98">
        <v>14</v>
      </c>
      <c r="E53" s="98">
        <v>0</v>
      </c>
      <c r="F53" s="98">
        <v>0</v>
      </c>
      <c r="G53" s="98">
        <f>C53</f>
        <v>1765000</v>
      </c>
      <c r="H53" s="99">
        <v>14</v>
      </c>
      <c r="I53" s="79"/>
    </row>
    <row r="54" spans="1:9" ht="17.100000000000001" customHeight="1">
      <c r="A54" s="267">
        <v>4</v>
      </c>
      <c r="B54" s="79" t="s">
        <v>18</v>
      </c>
      <c r="C54" s="98">
        <v>367500</v>
      </c>
      <c r="D54" s="78">
        <v>6</v>
      </c>
      <c r="E54" s="98">
        <v>300000</v>
      </c>
      <c r="F54" s="98">
        <v>15</v>
      </c>
      <c r="G54" s="98">
        <v>667500</v>
      </c>
      <c r="H54" s="78">
        <v>21</v>
      </c>
      <c r="I54" s="79"/>
    </row>
    <row r="55" spans="1:9" ht="17.100000000000001" customHeight="1">
      <c r="A55" s="267">
        <v>5</v>
      </c>
      <c r="B55" s="176" t="s">
        <v>26</v>
      </c>
      <c r="C55" s="98">
        <v>1446350</v>
      </c>
      <c r="D55" s="98">
        <v>0</v>
      </c>
      <c r="E55" s="98">
        <v>0</v>
      </c>
      <c r="F55" s="98">
        <v>0</v>
      </c>
      <c r="G55" s="98">
        <f>C55</f>
        <v>1446350</v>
      </c>
      <c r="H55" s="99">
        <v>0</v>
      </c>
      <c r="I55" s="79"/>
    </row>
    <row r="56" spans="1:9" ht="17.100000000000001" customHeight="1">
      <c r="A56" s="357" t="s">
        <v>10</v>
      </c>
      <c r="B56" s="359"/>
      <c r="C56" s="81">
        <f>SUM(C51:C55)</f>
        <v>4917991</v>
      </c>
      <c r="D56" s="81">
        <f t="shared" ref="D56:H56" si="1">SUM(D51:D55)</f>
        <v>20</v>
      </c>
      <c r="E56" s="81">
        <f t="shared" si="1"/>
        <v>750000</v>
      </c>
      <c r="F56" s="81">
        <f t="shared" si="1"/>
        <v>29</v>
      </c>
      <c r="G56" s="81">
        <f>SUM(G51:G55)</f>
        <v>5667991</v>
      </c>
      <c r="H56" s="100">
        <f t="shared" si="1"/>
        <v>49</v>
      </c>
      <c r="I56" s="79"/>
    </row>
    <row r="57" spans="1:9" ht="24.95" customHeight="1">
      <c r="A57" s="324" t="s">
        <v>30</v>
      </c>
      <c r="B57" s="325"/>
      <c r="C57" s="325"/>
      <c r="D57" s="325"/>
      <c r="E57" s="325"/>
      <c r="F57" s="325"/>
      <c r="G57" s="325"/>
      <c r="H57" s="325"/>
      <c r="I57" s="326"/>
    </row>
    <row r="58" spans="1:9">
      <c r="A58" s="490" t="s">
        <v>0</v>
      </c>
      <c r="B58" s="490" t="s">
        <v>9</v>
      </c>
      <c r="C58" s="492" t="s">
        <v>2</v>
      </c>
      <c r="D58" s="493"/>
      <c r="E58" s="493"/>
      <c r="F58" s="494"/>
      <c r="G58" s="483" t="s">
        <v>12</v>
      </c>
      <c r="H58" s="336" t="s">
        <v>8</v>
      </c>
      <c r="I58" s="483" t="s">
        <v>14</v>
      </c>
    </row>
    <row r="59" spans="1:9" ht="15.75" thickBot="1">
      <c r="A59" s="491"/>
      <c r="B59" s="491"/>
      <c r="C59" s="88" t="s">
        <v>3</v>
      </c>
      <c r="D59" s="56" t="s">
        <v>4</v>
      </c>
      <c r="E59" s="88" t="s">
        <v>5</v>
      </c>
      <c r="F59" s="56" t="s">
        <v>4</v>
      </c>
      <c r="G59" s="495"/>
      <c r="H59" s="337"/>
      <c r="I59" s="495"/>
    </row>
    <row r="60" spans="1:9" ht="15.95" customHeight="1" thickTop="1">
      <c r="A60" s="76">
        <v>1</v>
      </c>
      <c r="B60" s="176" t="s">
        <v>131</v>
      </c>
      <c r="C60" s="68">
        <v>350000</v>
      </c>
      <c r="D60" s="77">
        <v>1</v>
      </c>
      <c r="E60" s="78">
        <v>0</v>
      </c>
      <c r="F60" s="78">
        <v>0</v>
      </c>
      <c r="G60" s="68">
        <f>C60</f>
        <v>350000</v>
      </c>
      <c r="H60" s="77">
        <v>1</v>
      </c>
      <c r="I60" s="75"/>
    </row>
    <row r="61" spans="1:9" ht="15.95" customHeight="1">
      <c r="A61" s="267">
        <v>2</v>
      </c>
      <c r="B61" s="79" t="s">
        <v>130</v>
      </c>
      <c r="C61" s="67">
        <v>100000</v>
      </c>
      <c r="D61" s="77">
        <v>1</v>
      </c>
      <c r="E61" s="78">
        <v>0</v>
      </c>
      <c r="F61" s="78">
        <v>0</v>
      </c>
      <c r="G61" s="67">
        <f>C61</f>
        <v>100000</v>
      </c>
      <c r="H61" s="77">
        <v>1</v>
      </c>
      <c r="I61" s="79"/>
    </row>
    <row r="62" spans="1:9" ht="15.95" customHeight="1">
      <c r="A62" s="76">
        <v>3</v>
      </c>
      <c r="B62" s="79" t="s">
        <v>129</v>
      </c>
      <c r="C62" s="67">
        <v>200000</v>
      </c>
      <c r="D62" s="77">
        <v>1</v>
      </c>
      <c r="E62" s="78">
        <v>0</v>
      </c>
      <c r="F62" s="78">
        <v>0</v>
      </c>
      <c r="G62" s="67">
        <f>C62</f>
        <v>200000</v>
      </c>
      <c r="H62" s="77">
        <v>1</v>
      </c>
      <c r="I62" s="79"/>
    </row>
    <row r="63" spans="1:9" ht="15.95" customHeight="1">
      <c r="A63" s="267">
        <v>4</v>
      </c>
      <c r="B63" s="79" t="s">
        <v>513</v>
      </c>
      <c r="C63" s="67">
        <v>1170000</v>
      </c>
      <c r="D63" s="77">
        <v>1</v>
      </c>
      <c r="E63" s="78">
        <v>0</v>
      </c>
      <c r="F63" s="78">
        <v>0</v>
      </c>
      <c r="G63" s="67">
        <f>C63</f>
        <v>1170000</v>
      </c>
      <c r="H63" s="77">
        <v>1</v>
      </c>
      <c r="I63" s="79"/>
    </row>
    <row r="64" spans="1:9" ht="15.95" customHeight="1">
      <c r="A64" s="76">
        <v>5</v>
      </c>
      <c r="B64" s="79" t="s">
        <v>514</v>
      </c>
      <c r="C64" s="67">
        <v>100000</v>
      </c>
      <c r="D64" s="77">
        <v>1</v>
      </c>
      <c r="E64" s="78">
        <v>0</v>
      </c>
      <c r="F64" s="78">
        <v>0</v>
      </c>
      <c r="G64" s="67">
        <f>C64</f>
        <v>100000</v>
      </c>
      <c r="H64" s="77">
        <v>1</v>
      </c>
      <c r="I64" s="79"/>
    </row>
    <row r="65" spans="1:9" ht="15.95" customHeight="1">
      <c r="A65" s="267">
        <v>6</v>
      </c>
      <c r="B65" s="79" t="s">
        <v>499</v>
      </c>
      <c r="C65" s="67">
        <v>200000</v>
      </c>
      <c r="D65" s="77">
        <v>1</v>
      </c>
      <c r="E65" s="78">
        <v>0</v>
      </c>
      <c r="F65" s="78">
        <v>0</v>
      </c>
      <c r="G65" s="67">
        <v>200000</v>
      </c>
      <c r="H65" s="77">
        <v>1</v>
      </c>
      <c r="I65" s="79"/>
    </row>
    <row r="66" spans="1:9" ht="15.95" customHeight="1">
      <c r="A66" s="76">
        <v>7</v>
      </c>
      <c r="B66" s="85" t="s">
        <v>515</v>
      </c>
      <c r="C66" s="67">
        <v>750000</v>
      </c>
      <c r="D66" s="77">
        <v>1</v>
      </c>
      <c r="E66" s="78">
        <v>0</v>
      </c>
      <c r="F66" s="78">
        <v>0</v>
      </c>
      <c r="G66" s="67">
        <f t="shared" ref="G66:G73" si="2">C66</f>
        <v>750000</v>
      </c>
      <c r="H66" s="77">
        <v>1</v>
      </c>
      <c r="I66" s="79"/>
    </row>
    <row r="67" spans="1:9" ht="15.95" customHeight="1">
      <c r="A67" s="267">
        <v>8</v>
      </c>
      <c r="B67" s="79" t="s">
        <v>516</v>
      </c>
      <c r="C67" s="67">
        <v>2750000</v>
      </c>
      <c r="D67" s="77">
        <v>1</v>
      </c>
      <c r="E67" s="78">
        <v>0</v>
      </c>
      <c r="F67" s="78">
        <v>0</v>
      </c>
      <c r="G67" s="67">
        <f t="shared" si="2"/>
        <v>2750000</v>
      </c>
      <c r="H67" s="77">
        <v>1</v>
      </c>
      <c r="I67" s="79"/>
    </row>
    <row r="68" spans="1:9" ht="15.95" customHeight="1">
      <c r="A68" s="76">
        <v>9</v>
      </c>
      <c r="B68" s="79" t="s">
        <v>445</v>
      </c>
      <c r="C68" s="67">
        <v>104000</v>
      </c>
      <c r="D68" s="77">
        <v>1</v>
      </c>
      <c r="E68" s="78">
        <v>0</v>
      </c>
      <c r="F68" s="78">
        <v>0</v>
      </c>
      <c r="G68" s="67">
        <f t="shared" si="2"/>
        <v>104000</v>
      </c>
      <c r="H68" s="77">
        <v>1</v>
      </c>
      <c r="I68" s="79"/>
    </row>
    <row r="69" spans="1:9" ht="15.95" customHeight="1">
      <c r="A69" s="267">
        <v>10</v>
      </c>
      <c r="B69" s="176" t="s">
        <v>498</v>
      </c>
      <c r="C69" s="67">
        <v>100000</v>
      </c>
      <c r="D69" s="77">
        <v>1</v>
      </c>
      <c r="E69" s="78">
        <v>0</v>
      </c>
      <c r="F69" s="78">
        <v>0</v>
      </c>
      <c r="G69" s="67">
        <f t="shared" si="2"/>
        <v>100000</v>
      </c>
      <c r="H69" s="77">
        <v>1</v>
      </c>
      <c r="I69" s="79"/>
    </row>
    <row r="70" spans="1:9" ht="15.95" customHeight="1">
      <c r="A70" s="76">
        <v>11</v>
      </c>
      <c r="B70" s="176" t="s">
        <v>517</v>
      </c>
      <c r="C70" s="67">
        <v>405000</v>
      </c>
      <c r="D70" s="77">
        <v>1</v>
      </c>
      <c r="E70" s="78">
        <v>0</v>
      </c>
      <c r="F70" s="78">
        <v>0</v>
      </c>
      <c r="G70" s="67">
        <f t="shared" si="2"/>
        <v>405000</v>
      </c>
      <c r="H70" s="77">
        <v>1</v>
      </c>
      <c r="I70" s="79"/>
    </row>
    <row r="71" spans="1:9" ht="15.95" customHeight="1">
      <c r="A71" s="267">
        <v>12</v>
      </c>
      <c r="B71" s="176" t="s">
        <v>518</v>
      </c>
      <c r="C71" s="67">
        <v>100000</v>
      </c>
      <c r="D71" s="77">
        <v>1</v>
      </c>
      <c r="E71" s="78">
        <v>0</v>
      </c>
      <c r="F71" s="78">
        <v>0</v>
      </c>
      <c r="G71" s="67">
        <f t="shared" si="2"/>
        <v>100000</v>
      </c>
      <c r="H71" s="77">
        <v>1</v>
      </c>
      <c r="I71" s="79"/>
    </row>
    <row r="72" spans="1:9" ht="15.95" customHeight="1">
      <c r="A72" s="76">
        <v>13</v>
      </c>
      <c r="B72" s="176" t="s">
        <v>259</v>
      </c>
      <c r="C72" s="67">
        <v>250000</v>
      </c>
      <c r="D72" s="77">
        <v>1</v>
      </c>
      <c r="E72" s="78">
        <v>0</v>
      </c>
      <c r="F72" s="78">
        <v>0</v>
      </c>
      <c r="G72" s="67">
        <f t="shared" si="2"/>
        <v>250000</v>
      </c>
      <c r="H72" s="77">
        <v>1</v>
      </c>
      <c r="I72" s="79"/>
    </row>
    <row r="73" spans="1:9" ht="15.95" customHeight="1">
      <c r="A73" s="267">
        <v>14</v>
      </c>
      <c r="B73" s="176" t="s">
        <v>124</v>
      </c>
      <c r="C73" s="67">
        <v>250000</v>
      </c>
      <c r="D73" s="77">
        <v>1</v>
      </c>
      <c r="E73" s="78">
        <v>0</v>
      </c>
      <c r="F73" s="78">
        <v>0</v>
      </c>
      <c r="G73" s="67">
        <f t="shared" si="2"/>
        <v>250000</v>
      </c>
      <c r="H73" s="77">
        <v>1</v>
      </c>
      <c r="I73" s="79"/>
    </row>
    <row r="74" spans="1:9" ht="15.95" customHeight="1">
      <c r="A74" s="76">
        <v>15</v>
      </c>
      <c r="B74" s="176" t="s">
        <v>473</v>
      </c>
      <c r="C74" s="78">
        <v>0</v>
      </c>
      <c r="D74" s="78">
        <v>0</v>
      </c>
      <c r="E74" s="78">
        <v>200000</v>
      </c>
      <c r="F74" s="78">
        <v>1</v>
      </c>
      <c r="G74" s="67">
        <f>E74</f>
        <v>200000</v>
      </c>
      <c r="H74" s="77">
        <v>1</v>
      </c>
      <c r="I74" s="79"/>
    </row>
    <row r="75" spans="1:9" ht="15.95" customHeight="1">
      <c r="A75" s="267">
        <v>16</v>
      </c>
      <c r="B75" s="176" t="s">
        <v>296</v>
      </c>
      <c r="C75" s="78">
        <v>0</v>
      </c>
      <c r="D75" s="78">
        <v>0</v>
      </c>
      <c r="E75" s="78">
        <v>860000</v>
      </c>
      <c r="F75" s="78">
        <v>1</v>
      </c>
      <c r="G75" s="67">
        <f>E75</f>
        <v>860000</v>
      </c>
      <c r="H75" s="77">
        <v>1</v>
      </c>
      <c r="I75" s="79"/>
    </row>
    <row r="76" spans="1:9" ht="15.95" customHeight="1">
      <c r="A76" s="76">
        <v>17</v>
      </c>
      <c r="B76" s="176" t="s">
        <v>520</v>
      </c>
      <c r="C76" s="67">
        <v>200000</v>
      </c>
      <c r="D76" s="77">
        <v>1</v>
      </c>
      <c r="E76" s="78">
        <v>0</v>
      </c>
      <c r="F76" s="78">
        <v>0</v>
      </c>
      <c r="G76" s="67">
        <f>C76</f>
        <v>200000</v>
      </c>
      <c r="H76" s="77">
        <v>1</v>
      </c>
      <c r="I76" s="79"/>
    </row>
    <row r="77" spans="1:9" ht="15.95" customHeight="1">
      <c r="A77" s="267">
        <v>18</v>
      </c>
      <c r="B77" s="176" t="s">
        <v>521</v>
      </c>
      <c r="C77" s="67">
        <v>2850000</v>
      </c>
      <c r="D77" s="77">
        <v>1</v>
      </c>
      <c r="E77" s="78">
        <v>0</v>
      </c>
      <c r="F77" s="78">
        <v>0</v>
      </c>
      <c r="G77" s="67">
        <f>C77</f>
        <v>2850000</v>
      </c>
      <c r="H77" s="77">
        <v>1</v>
      </c>
      <c r="I77" s="79"/>
    </row>
    <row r="78" spans="1:9" ht="15.95" customHeight="1">
      <c r="A78" s="76">
        <v>19</v>
      </c>
      <c r="B78" s="176" t="s">
        <v>528</v>
      </c>
      <c r="C78" s="67">
        <v>100000</v>
      </c>
      <c r="D78" s="77">
        <v>1</v>
      </c>
      <c r="E78" s="78">
        <v>0</v>
      </c>
      <c r="F78" s="78">
        <v>0</v>
      </c>
      <c r="G78" s="67">
        <v>200000</v>
      </c>
      <c r="H78" s="77">
        <v>1</v>
      </c>
      <c r="I78" s="79"/>
    </row>
    <row r="79" spans="1:9" ht="15.95" customHeight="1">
      <c r="A79" s="267">
        <v>20</v>
      </c>
      <c r="B79" s="79" t="s">
        <v>519</v>
      </c>
      <c r="C79" s="67">
        <v>400000</v>
      </c>
      <c r="D79" s="77">
        <v>1</v>
      </c>
      <c r="E79" s="78">
        <v>0</v>
      </c>
      <c r="F79" s="78">
        <v>0</v>
      </c>
      <c r="G79" s="67">
        <f>C79</f>
        <v>400000</v>
      </c>
      <c r="H79" s="77">
        <v>1</v>
      </c>
      <c r="I79" s="79"/>
    </row>
    <row r="80" spans="1:9" ht="15.95" customHeight="1">
      <c r="A80" s="357" t="s">
        <v>11</v>
      </c>
      <c r="B80" s="359"/>
      <c r="C80" s="63">
        <f>SUM(C60:C79)</f>
        <v>10379000</v>
      </c>
      <c r="D80" s="81">
        <f>SUM(D60:D79)</f>
        <v>18</v>
      </c>
      <c r="E80" s="81">
        <f>SUM(E60:E79)</f>
        <v>1060000</v>
      </c>
      <c r="F80" s="81">
        <v>2</v>
      </c>
      <c r="G80" s="80">
        <f>SUM(G60:G79)</f>
        <v>11539000</v>
      </c>
      <c r="H80" s="81">
        <f>SUM(H60:H79)</f>
        <v>20</v>
      </c>
      <c r="I80" s="79"/>
    </row>
    <row r="81" spans="1:11" ht="27.95" customHeight="1">
      <c r="A81" s="82" t="s">
        <v>79</v>
      </c>
      <c r="B81" s="347" t="s">
        <v>77</v>
      </c>
      <c r="C81" s="348"/>
      <c r="D81" s="348"/>
      <c r="E81" s="348"/>
      <c r="F81" s="348"/>
      <c r="G81" s="348"/>
      <c r="H81" s="348"/>
      <c r="I81" s="349"/>
      <c r="K81" s="41"/>
    </row>
    <row r="82" spans="1:11" ht="21.95" customHeight="1">
      <c r="A82" s="269" t="s">
        <v>61</v>
      </c>
      <c r="B82" s="266" t="s">
        <v>75</v>
      </c>
      <c r="C82" s="83"/>
      <c r="D82" s="83"/>
      <c r="E82" s="83"/>
      <c r="F82" s="83"/>
      <c r="G82" s="83"/>
      <c r="H82" s="83"/>
      <c r="I82" s="84"/>
      <c r="K82" s="41"/>
    </row>
    <row r="83" spans="1:11" ht="27.95" customHeight="1">
      <c r="A83" s="264" t="s">
        <v>0</v>
      </c>
      <c r="B83" s="273" t="s">
        <v>62</v>
      </c>
      <c r="C83" s="272" t="s">
        <v>63</v>
      </c>
      <c r="D83" s="483" t="s">
        <v>64</v>
      </c>
      <c r="E83" s="483"/>
      <c r="F83" s="483" t="s">
        <v>65</v>
      </c>
      <c r="G83" s="483"/>
      <c r="H83" s="483" t="s">
        <v>66</v>
      </c>
      <c r="I83" s="483"/>
      <c r="K83" s="41"/>
    </row>
    <row r="84" spans="1:11" ht="15" customHeight="1">
      <c r="A84" s="267">
        <v>1</v>
      </c>
      <c r="B84" s="225" t="s">
        <v>522</v>
      </c>
      <c r="C84" s="94" t="s">
        <v>71</v>
      </c>
      <c r="D84" s="299" t="s">
        <v>13</v>
      </c>
      <c r="E84" s="300"/>
      <c r="F84" s="321" t="s">
        <v>506</v>
      </c>
      <c r="G84" s="322"/>
      <c r="H84" s="423">
        <v>762000</v>
      </c>
      <c r="I84" s="423"/>
      <c r="K84" s="41"/>
    </row>
    <row r="85" spans="1:11" ht="15" customHeight="1">
      <c r="A85" s="267">
        <v>2</v>
      </c>
      <c r="B85" s="225" t="s">
        <v>523</v>
      </c>
      <c r="C85" s="94" t="s">
        <v>67</v>
      </c>
      <c r="D85" s="299" t="s">
        <v>283</v>
      </c>
      <c r="E85" s="300"/>
      <c r="F85" s="321" t="s">
        <v>150</v>
      </c>
      <c r="G85" s="322"/>
      <c r="H85" s="423">
        <v>2550000</v>
      </c>
      <c r="I85" s="423"/>
      <c r="K85" s="41"/>
    </row>
    <row r="86" spans="1:11" ht="15" customHeight="1">
      <c r="A86" s="267">
        <v>3</v>
      </c>
      <c r="B86" s="225" t="s">
        <v>524</v>
      </c>
      <c r="C86" s="94" t="s">
        <v>67</v>
      </c>
      <c r="D86" s="299" t="s">
        <v>13</v>
      </c>
      <c r="E86" s="300"/>
      <c r="F86" s="321" t="s">
        <v>168</v>
      </c>
      <c r="G86" s="322"/>
      <c r="H86" s="460">
        <v>3000000</v>
      </c>
      <c r="I86" s="460"/>
      <c r="K86" s="41"/>
    </row>
    <row r="87" spans="1:11" ht="15" customHeight="1">
      <c r="A87" s="267">
        <v>4</v>
      </c>
      <c r="B87" s="225" t="s">
        <v>524</v>
      </c>
      <c r="C87" s="94" t="s">
        <v>67</v>
      </c>
      <c r="D87" s="299" t="s">
        <v>13</v>
      </c>
      <c r="E87" s="300"/>
      <c r="F87" s="321" t="s">
        <v>168</v>
      </c>
      <c r="G87" s="322"/>
      <c r="H87" s="460">
        <v>3000000</v>
      </c>
      <c r="I87" s="460"/>
      <c r="K87" s="41"/>
    </row>
    <row r="88" spans="1:11" ht="15" customHeight="1">
      <c r="A88" s="267">
        <v>5</v>
      </c>
      <c r="B88" s="225" t="s">
        <v>524</v>
      </c>
      <c r="C88" s="94" t="s">
        <v>67</v>
      </c>
      <c r="D88" s="299" t="s">
        <v>13</v>
      </c>
      <c r="E88" s="300"/>
      <c r="F88" s="321" t="s">
        <v>432</v>
      </c>
      <c r="G88" s="322"/>
      <c r="H88" s="460">
        <v>2000000</v>
      </c>
      <c r="I88" s="460"/>
      <c r="K88" s="41"/>
    </row>
    <row r="89" spans="1:11" ht="15" customHeight="1">
      <c r="A89" s="267">
        <v>6</v>
      </c>
      <c r="B89" s="225" t="s">
        <v>524</v>
      </c>
      <c r="C89" s="94" t="s">
        <v>67</v>
      </c>
      <c r="D89" s="299" t="s">
        <v>13</v>
      </c>
      <c r="E89" s="300"/>
      <c r="F89" s="321" t="s">
        <v>168</v>
      </c>
      <c r="G89" s="322"/>
      <c r="H89" s="460">
        <v>2000000</v>
      </c>
      <c r="I89" s="460"/>
      <c r="K89" s="41"/>
    </row>
    <row r="90" spans="1:11" ht="15" customHeight="1">
      <c r="A90" s="267">
        <v>7</v>
      </c>
      <c r="B90" s="225" t="s">
        <v>524</v>
      </c>
      <c r="C90" s="94" t="s">
        <v>71</v>
      </c>
      <c r="D90" s="299" t="s">
        <v>13</v>
      </c>
      <c r="E90" s="300"/>
      <c r="F90" s="321" t="s">
        <v>506</v>
      </c>
      <c r="G90" s="322"/>
      <c r="H90" s="423">
        <v>1000000</v>
      </c>
      <c r="I90" s="423"/>
      <c r="K90" s="41"/>
    </row>
    <row r="91" spans="1:11" ht="15" customHeight="1">
      <c r="A91" s="267">
        <v>8</v>
      </c>
      <c r="B91" s="225" t="s">
        <v>524</v>
      </c>
      <c r="C91" s="94" t="s">
        <v>71</v>
      </c>
      <c r="D91" s="299" t="s">
        <v>13</v>
      </c>
      <c r="E91" s="300"/>
      <c r="F91" s="321" t="s">
        <v>506</v>
      </c>
      <c r="G91" s="322"/>
      <c r="H91" s="460">
        <v>500000</v>
      </c>
      <c r="I91" s="460"/>
      <c r="K91" s="41"/>
    </row>
    <row r="92" spans="1:11" ht="15" customHeight="1">
      <c r="A92" s="267">
        <v>9</v>
      </c>
      <c r="B92" s="225" t="s">
        <v>524</v>
      </c>
      <c r="C92" s="94" t="s">
        <v>71</v>
      </c>
      <c r="D92" s="299" t="s">
        <v>13</v>
      </c>
      <c r="E92" s="300"/>
      <c r="F92" s="321" t="s">
        <v>506</v>
      </c>
      <c r="G92" s="322"/>
      <c r="H92" s="460">
        <v>200000</v>
      </c>
      <c r="I92" s="460"/>
      <c r="K92" s="41"/>
    </row>
    <row r="93" spans="1:11" ht="15" customHeight="1">
      <c r="A93" s="267">
        <v>10</v>
      </c>
      <c r="B93" s="225" t="s">
        <v>524</v>
      </c>
      <c r="C93" s="94" t="s">
        <v>71</v>
      </c>
      <c r="D93" s="299" t="s">
        <v>13</v>
      </c>
      <c r="E93" s="300"/>
      <c r="F93" s="321" t="s">
        <v>506</v>
      </c>
      <c r="G93" s="322"/>
      <c r="H93" s="460">
        <v>180000</v>
      </c>
      <c r="I93" s="460"/>
      <c r="K93" s="41"/>
    </row>
    <row r="94" spans="1:11" ht="15" customHeight="1">
      <c r="A94" s="267">
        <v>11</v>
      </c>
      <c r="B94" s="225" t="s">
        <v>524</v>
      </c>
      <c r="C94" s="94" t="s">
        <v>71</v>
      </c>
      <c r="D94" s="299" t="s">
        <v>13</v>
      </c>
      <c r="E94" s="300"/>
      <c r="F94" s="321" t="s">
        <v>506</v>
      </c>
      <c r="G94" s="322"/>
      <c r="H94" s="423">
        <v>220000</v>
      </c>
      <c r="I94" s="423"/>
      <c r="K94" s="41"/>
    </row>
    <row r="95" spans="1:11" ht="27.95" customHeight="1">
      <c r="A95" s="267">
        <v>12</v>
      </c>
      <c r="B95" s="225" t="s">
        <v>524</v>
      </c>
      <c r="C95" s="94" t="s">
        <v>67</v>
      </c>
      <c r="D95" s="299" t="s">
        <v>13</v>
      </c>
      <c r="E95" s="300"/>
      <c r="F95" s="321" t="s">
        <v>483</v>
      </c>
      <c r="G95" s="322"/>
      <c r="H95" s="423">
        <v>10000000</v>
      </c>
      <c r="I95" s="423"/>
      <c r="K95" s="41"/>
    </row>
    <row r="96" spans="1:11" ht="27.95" customHeight="1">
      <c r="A96" s="267">
        <v>13</v>
      </c>
      <c r="B96" s="225" t="s">
        <v>524</v>
      </c>
      <c r="C96" s="94" t="s">
        <v>67</v>
      </c>
      <c r="D96" s="299" t="s">
        <v>13</v>
      </c>
      <c r="E96" s="300"/>
      <c r="F96" s="321" t="s">
        <v>483</v>
      </c>
      <c r="G96" s="322"/>
      <c r="H96" s="423">
        <v>11000000</v>
      </c>
      <c r="I96" s="423"/>
      <c r="K96" s="41"/>
    </row>
    <row r="97" spans="1:11" ht="27.95" customHeight="1">
      <c r="A97" s="267">
        <v>14</v>
      </c>
      <c r="B97" s="225" t="s">
        <v>524</v>
      </c>
      <c r="C97" s="94" t="s">
        <v>67</v>
      </c>
      <c r="D97" s="299" t="s">
        <v>13</v>
      </c>
      <c r="E97" s="300"/>
      <c r="F97" s="321" t="s">
        <v>483</v>
      </c>
      <c r="G97" s="322"/>
      <c r="H97" s="423">
        <v>10000000</v>
      </c>
      <c r="I97" s="423"/>
      <c r="K97" s="41"/>
    </row>
    <row r="98" spans="1:11" ht="15.95" customHeight="1">
      <c r="A98" s="267">
        <v>15</v>
      </c>
      <c r="B98" s="225" t="s">
        <v>524</v>
      </c>
      <c r="C98" s="94" t="s">
        <v>67</v>
      </c>
      <c r="D98" s="299" t="s">
        <v>13</v>
      </c>
      <c r="E98" s="300"/>
      <c r="F98" s="321" t="s">
        <v>69</v>
      </c>
      <c r="G98" s="322"/>
      <c r="H98" s="423">
        <v>1000000</v>
      </c>
      <c r="I98" s="423"/>
      <c r="K98" s="41"/>
    </row>
    <row r="99" spans="1:11" ht="15.95" customHeight="1">
      <c r="A99" s="267">
        <v>16</v>
      </c>
      <c r="B99" s="225" t="s">
        <v>524</v>
      </c>
      <c r="C99" s="94" t="s">
        <v>67</v>
      </c>
      <c r="D99" s="299" t="s">
        <v>13</v>
      </c>
      <c r="E99" s="300"/>
      <c r="F99" s="379" t="s">
        <v>212</v>
      </c>
      <c r="G99" s="380"/>
      <c r="H99" s="423">
        <v>1000000</v>
      </c>
      <c r="I99" s="423"/>
      <c r="K99" s="41"/>
    </row>
    <row r="100" spans="1:11" ht="15.95" customHeight="1">
      <c r="A100" s="267">
        <v>17</v>
      </c>
      <c r="B100" s="225" t="s">
        <v>524</v>
      </c>
      <c r="C100" s="94" t="s">
        <v>67</v>
      </c>
      <c r="D100" s="299" t="s">
        <v>13</v>
      </c>
      <c r="E100" s="300"/>
      <c r="F100" s="379" t="s">
        <v>212</v>
      </c>
      <c r="G100" s="380"/>
      <c r="H100" s="423">
        <v>1000000</v>
      </c>
      <c r="I100" s="423"/>
      <c r="K100" s="41"/>
    </row>
    <row r="101" spans="1:11" ht="15.95" customHeight="1">
      <c r="A101" s="267">
        <v>18</v>
      </c>
      <c r="B101" s="225" t="s">
        <v>524</v>
      </c>
      <c r="C101" s="94" t="s">
        <v>67</v>
      </c>
      <c r="D101" s="299" t="s">
        <v>13</v>
      </c>
      <c r="E101" s="300"/>
      <c r="F101" s="379" t="s">
        <v>212</v>
      </c>
      <c r="G101" s="380"/>
      <c r="H101" s="423">
        <v>1000000</v>
      </c>
      <c r="I101" s="423"/>
      <c r="K101" s="41"/>
    </row>
    <row r="102" spans="1:11" ht="15.95" customHeight="1">
      <c r="A102" s="267">
        <v>19</v>
      </c>
      <c r="B102" s="225" t="s">
        <v>524</v>
      </c>
      <c r="C102" s="94" t="s">
        <v>67</v>
      </c>
      <c r="D102" s="299" t="s">
        <v>13</v>
      </c>
      <c r="E102" s="300"/>
      <c r="F102" s="379" t="s">
        <v>212</v>
      </c>
      <c r="G102" s="380"/>
      <c r="H102" s="423">
        <v>1000000</v>
      </c>
      <c r="I102" s="423"/>
      <c r="K102" s="41"/>
    </row>
    <row r="103" spans="1:11" ht="15.95" customHeight="1">
      <c r="A103" s="267">
        <v>20</v>
      </c>
      <c r="B103" s="225" t="s">
        <v>524</v>
      </c>
      <c r="C103" s="94" t="s">
        <v>67</v>
      </c>
      <c r="D103" s="299" t="s">
        <v>13</v>
      </c>
      <c r="E103" s="300"/>
      <c r="F103" s="379" t="s">
        <v>212</v>
      </c>
      <c r="G103" s="380"/>
      <c r="H103" s="423">
        <v>1000000</v>
      </c>
      <c r="I103" s="423"/>
      <c r="K103" s="41"/>
    </row>
    <row r="104" spans="1:11" ht="15.95" customHeight="1">
      <c r="A104" s="267">
        <v>21</v>
      </c>
      <c r="B104" s="225" t="s">
        <v>524</v>
      </c>
      <c r="C104" s="94" t="s">
        <v>67</v>
      </c>
      <c r="D104" s="299" t="s">
        <v>13</v>
      </c>
      <c r="E104" s="300"/>
      <c r="F104" s="379" t="s">
        <v>212</v>
      </c>
      <c r="G104" s="380"/>
      <c r="H104" s="423">
        <v>1000000</v>
      </c>
      <c r="I104" s="423"/>
      <c r="K104" s="41"/>
    </row>
    <row r="105" spans="1:11" ht="15.95" customHeight="1">
      <c r="A105" s="267">
        <v>22</v>
      </c>
      <c r="B105" s="225" t="s">
        <v>524</v>
      </c>
      <c r="C105" s="94" t="s">
        <v>67</v>
      </c>
      <c r="D105" s="299" t="s">
        <v>13</v>
      </c>
      <c r="E105" s="300"/>
      <c r="F105" s="379" t="s">
        <v>212</v>
      </c>
      <c r="G105" s="380"/>
      <c r="H105" s="423">
        <v>1000000</v>
      </c>
      <c r="I105" s="423"/>
      <c r="K105" s="41"/>
    </row>
    <row r="106" spans="1:11" ht="15.95" customHeight="1">
      <c r="A106" s="267">
        <v>23</v>
      </c>
      <c r="B106" s="225" t="s">
        <v>524</v>
      </c>
      <c r="C106" s="94" t="s">
        <v>67</v>
      </c>
      <c r="D106" s="299" t="s">
        <v>13</v>
      </c>
      <c r="E106" s="300"/>
      <c r="F106" s="379" t="s">
        <v>212</v>
      </c>
      <c r="G106" s="380"/>
      <c r="H106" s="423">
        <v>1000000</v>
      </c>
      <c r="I106" s="423"/>
      <c r="K106" s="41"/>
    </row>
    <row r="107" spans="1:11" ht="15.95" customHeight="1">
      <c r="A107" s="267">
        <v>24</v>
      </c>
      <c r="B107" s="225" t="s">
        <v>524</v>
      </c>
      <c r="C107" s="94" t="s">
        <v>67</v>
      </c>
      <c r="D107" s="299" t="s">
        <v>13</v>
      </c>
      <c r="E107" s="300"/>
      <c r="F107" s="379" t="s">
        <v>212</v>
      </c>
      <c r="G107" s="380"/>
      <c r="H107" s="423">
        <v>1000000</v>
      </c>
      <c r="I107" s="423"/>
      <c r="K107" s="41"/>
    </row>
    <row r="108" spans="1:11" ht="15.95" customHeight="1">
      <c r="A108" s="267">
        <v>25</v>
      </c>
      <c r="B108" s="225" t="s">
        <v>524</v>
      </c>
      <c r="C108" s="94" t="s">
        <v>67</v>
      </c>
      <c r="D108" s="299" t="s">
        <v>13</v>
      </c>
      <c r="E108" s="300"/>
      <c r="F108" s="379" t="s">
        <v>212</v>
      </c>
      <c r="G108" s="380"/>
      <c r="H108" s="423">
        <v>1000000</v>
      </c>
      <c r="I108" s="423"/>
      <c r="K108" s="41"/>
    </row>
    <row r="109" spans="1:11" ht="15.95" customHeight="1">
      <c r="A109" s="267">
        <v>26</v>
      </c>
      <c r="B109" s="225" t="s">
        <v>524</v>
      </c>
      <c r="C109" s="271" t="s">
        <v>67</v>
      </c>
      <c r="D109" s="299" t="s">
        <v>13</v>
      </c>
      <c r="E109" s="300"/>
      <c r="F109" s="379" t="s">
        <v>212</v>
      </c>
      <c r="G109" s="380"/>
      <c r="H109" s="423">
        <v>1000000</v>
      </c>
      <c r="I109" s="423"/>
      <c r="K109" s="41"/>
    </row>
    <row r="110" spans="1:11" ht="15.95" customHeight="1">
      <c r="A110" s="267">
        <v>27</v>
      </c>
      <c r="B110" s="225" t="s">
        <v>524</v>
      </c>
      <c r="C110" s="271" t="s">
        <v>67</v>
      </c>
      <c r="D110" s="299" t="s">
        <v>13</v>
      </c>
      <c r="E110" s="300"/>
      <c r="F110" s="379" t="s">
        <v>212</v>
      </c>
      <c r="G110" s="380"/>
      <c r="H110" s="423">
        <v>1000000</v>
      </c>
      <c r="I110" s="423"/>
      <c r="K110" s="41"/>
    </row>
    <row r="111" spans="1:11" ht="15.95" customHeight="1">
      <c r="A111" s="267">
        <v>28</v>
      </c>
      <c r="B111" s="225" t="s">
        <v>524</v>
      </c>
      <c r="C111" s="244" t="s">
        <v>67</v>
      </c>
      <c r="D111" s="299" t="s">
        <v>13</v>
      </c>
      <c r="E111" s="300"/>
      <c r="F111" s="379" t="s">
        <v>212</v>
      </c>
      <c r="G111" s="380"/>
      <c r="H111" s="423">
        <v>1000000</v>
      </c>
      <c r="I111" s="423"/>
      <c r="K111" s="41"/>
    </row>
    <row r="112" spans="1:11" ht="15.95" customHeight="1">
      <c r="A112" s="267">
        <v>29</v>
      </c>
      <c r="B112" s="225" t="s">
        <v>524</v>
      </c>
      <c r="C112" s="244" t="s">
        <v>67</v>
      </c>
      <c r="D112" s="299" t="s">
        <v>13</v>
      </c>
      <c r="E112" s="300"/>
      <c r="F112" s="379" t="s">
        <v>212</v>
      </c>
      <c r="G112" s="380"/>
      <c r="H112" s="423">
        <v>1000000</v>
      </c>
      <c r="I112" s="423"/>
      <c r="K112" s="41"/>
    </row>
    <row r="113" spans="1:11" ht="15.95" customHeight="1">
      <c r="A113" s="267">
        <v>30</v>
      </c>
      <c r="B113" s="225" t="s">
        <v>524</v>
      </c>
      <c r="C113" s="271" t="s">
        <v>67</v>
      </c>
      <c r="D113" s="299" t="s">
        <v>13</v>
      </c>
      <c r="E113" s="300"/>
      <c r="F113" s="379" t="s">
        <v>212</v>
      </c>
      <c r="G113" s="380"/>
      <c r="H113" s="423">
        <v>1000000</v>
      </c>
      <c r="I113" s="423"/>
      <c r="K113" s="41"/>
    </row>
    <row r="114" spans="1:11" ht="15.95" customHeight="1">
      <c r="A114" s="267">
        <v>31</v>
      </c>
      <c r="B114" s="225" t="s">
        <v>524</v>
      </c>
      <c r="C114" s="271" t="s">
        <v>67</v>
      </c>
      <c r="D114" s="299" t="s">
        <v>13</v>
      </c>
      <c r="E114" s="300"/>
      <c r="F114" s="379" t="s">
        <v>212</v>
      </c>
      <c r="G114" s="380"/>
      <c r="H114" s="423">
        <v>1000000</v>
      </c>
      <c r="I114" s="423"/>
      <c r="K114" s="41"/>
    </row>
    <row r="115" spans="1:11" ht="15.95" customHeight="1">
      <c r="A115" s="267">
        <v>32</v>
      </c>
      <c r="B115" s="225" t="s">
        <v>524</v>
      </c>
      <c r="C115" s="271" t="s">
        <v>67</v>
      </c>
      <c r="D115" s="299" t="s">
        <v>13</v>
      </c>
      <c r="E115" s="300"/>
      <c r="F115" s="379" t="s">
        <v>212</v>
      </c>
      <c r="G115" s="380"/>
      <c r="H115" s="423">
        <v>1000000</v>
      </c>
      <c r="I115" s="423"/>
      <c r="K115" s="41"/>
    </row>
    <row r="116" spans="1:11" ht="15.95" customHeight="1">
      <c r="A116" s="267">
        <v>33</v>
      </c>
      <c r="B116" s="225" t="s">
        <v>524</v>
      </c>
      <c r="C116" s="271" t="s">
        <v>67</v>
      </c>
      <c r="D116" s="299" t="s">
        <v>13</v>
      </c>
      <c r="E116" s="300"/>
      <c r="F116" s="379" t="s">
        <v>212</v>
      </c>
      <c r="G116" s="380"/>
      <c r="H116" s="423">
        <v>1000000</v>
      </c>
      <c r="I116" s="423"/>
      <c r="K116" s="41"/>
    </row>
    <row r="117" spans="1:11" ht="27.95" customHeight="1">
      <c r="A117" s="264" t="s">
        <v>0</v>
      </c>
      <c r="B117" s="273" t="s">
        <v>62</v>
      </c>
      <c r="C117" s="272" t="s">
        <v>63</v>
      </c>
      <c r="D117" s="483" t="s">
        <v>64</v>
      </c>
      <c r="E117" s="483"/>
      <c r="F117" s="464" t="s">
        <v>65</v>
      </c>
      <c r="G117" s="464"/>
      <c r="H117" s="483" t="s">
        <v>66</v>
      </c>
      <c r="I117" s="483"/>
      <c r="K117" s="41"/>
    </row>
    <row r="118" spans="1:11" ht="15" customHeight="1">
      <c r="A118" s="267">
        <v>34</v>
      </c>
      <c r="B118" s="225" t="s">
        <v>524</v>
      </c>
      <c r="C118" s="271" t="s">
        <v>67</v>
      </c>
      <c r="D118" s="299" t="s">
        <v>13</v>
      </c>
      <c r="E118" s="300"/>
      <c r="F118" s="379" t="s">
        <v>212</v>
      </c>
      <c r="G118" s="380"/>
      <c r="H118" s="423">
        <v>1000000</v>
      </c>
      <c r="I118" s="423"/>
      <c r="K118" s="41"/>
    </row>
    <row r="119" spans="1:11" ht="15" customHeight="1">
      <c r="A119" s="267">
        <v>35</v>
      </c>
      <c r="B119" s="225" t="s">
        <v>524</v>
      </c>
      <c r="C119" s="271" t="s">
        <v>67</v>
      </c>
      <c r="D119" s="299" t="s">
        <v>13</v>
      </c>
      <c r="E119" s="300"/>
      <c r="F119" s="379" t="s">
        <v>212</v>
      </c>
      <c r="G119" s="380"/>
      <c r="H119" s="423">
        <v>1000000</v>
      </c>
      <c r="I119" s="423"/>
      <c r="K119" s="41"/>
    </row>
    <row r="120" spans="1:11" ht="15" customHeight="1">
      <c r="A120" s="267">
        <v>36</v>
      </c>
      <c r="B120" s="225" t="s">
        <v>524</v>
      </c>
      <c r="C120" s="271" t="s">
        <v>67</v>
      </c>
      <c r="D120" s="299" t="s">
        <v>13</v>
      </c>
      <c r="E120" s="300"/>
      <c r="F120" s="379" t="s">
        <v>212</v>
      </c>
      <c r="G120" s="380"/>
      <c r="H120" s="423">
        <v>1000000</v>
      </c>
      <c r="I120" s="423"/>
      <c r="K120" s="41"/>
    </row>
    <row r="121" spans="1:11" ht="15" customHeight="1">
      <c r="A121" s="267">
        <v>37</v>
      </c>
      <c r="B121" s="225" t="s">
        <v>524</v>
      </c>
      <c r="C121" s="271" t="s">
        <v>67</v>
      </c>
      <c r="D121" s="299" t="s">
        <v>13</v>
      </c>
      <c r="E121" s="300"/>
      <c r="F121" s="321" t="s">
        <v>168</v>
      </c>
      <c r="G121" s="322"/>
      <c r="H121" s="423">
        <v>2000000</v>
      </c>
      <c r="I121" s="423"/>
      <c r="K121" s="41"/>
    </row>
    <row r="122" spans="1:11" ht="15" customHeight="1">
      <c r="A122" s="267">
        <v>38</v>
      </c>
      <c r="B122" s="225" t="s">
        <v>524</v>
      </c>
      <c r="C122" s="271" t="s">
        <v>71</v>
      </c>
      <c r="D122" s="299" t="s">
        <v>13</v>
      </c>
      <c r="E122" s="300"/>
      <c r="F122" s="321" t="s">
        <v>432</v>
      </c>
      <c r="G122" s="322"/>
      <c r="H122" s="423">
        <v>1500000</v>
      </c>
      <c r="I122" s="423"/>
      <c r="K122" s="41"/>
    </row>
    <row r="123" spans="1:11" ht="15" customHeight="1">
      <c r="A123" s="267">
        <v>39</v>
      </c>
      <c r="B123" s="225" t="s">
        <v>524</v>
      </c>
      <c r="C123" s="271" t="s">
        <v>71</v>
      </c>
      <c r="D123" s="299" t="s">
        <v>13</v>
      </c>
      <c r="E123" s="300"/>
      <c r="F123" s="321" t="s">
        <v>432</v>
      </c>
      <c r="G123" s="322"/>
      <c r="H123" s="423">
        <v>1500000</v>
      </c>
      <c r="I123" s="423"/>
      <c r="K123" s="41"/>
    </row>
    <row r="124" spans="1:11" ht="15" customHeight="1">
      <c r="A124" s="267">
        <v>40</v>
      </c>
      <c r="B124" s="225" t="s">
        <v>524</v>
      </c>
      <c r="C124" s="271" t="s">
        <v>67</v>
      </c>
      <c r="D124" s="299" t="s">
        <v>13</v>
      </c>
      <c r="E124" s="300"/>
      <c r="F124" s="379" t="s">
        <v>212</v>
      </c>
      <c r="G124" s="380"/>
      <c r="H124" s="423">
        <v>2000000</v>
      </c>
      <c r="I124" s="423"/>
      <c r="K124" s="41"/>
    </row>
    <row r="125" spans="1:11" ht="15" customHeight="1">
      <c r="A125" s="267">
        <v>41</v>
      </c>
      <c r="B125" s="225" t="s">
        <v>524</v>
      </c>
      <c r="C125" s="271" t="s">
        <v>67</v>
      </c>
      <c r="D125" s="299" t="s">
        <v>13</v>
      </c>
      <c r="E125" s="300"/>
      <c r="F125" s="321" t="s">
        <v>432</v>
      </c>
      <c r="G125" s="322"/>
      <c r="H125" s="423">
        <v>3500000</v>
      </c>
      <c r="I125" s="423"/>
      <c r="K125" s="41"/>
    </row>
    <row r="126" spans="1:11" ht="15" customHeight="1">
      <c r="A126" s="267">
        <v>42</v>
      </c>
      <c r="B126" s="225" t="s">
        <v>524</v>
      </c>
      <c r="C126" s="271" t="s">
        <v>67</v>
      </c>
      <c r="D126" s="299" t="s">
        <v>13</v>
      </c>
      <c r="E126" s="300"/>
      <c r="F126" s="321" t="s">
        <v>70</v>
      </c>
      <c r="G126" s="322"/>
      <c r="H126" s="423">
        <v>2000000</v>
      </c>
      <c r="I126" s="423"/>
      <c r="K126" s="41"/>
    </row>
    <row r="127" spans="1:11" ht="15" customHeight="1">
      <c r="A127" s="267">
        <v>43</v>
      </c>
      <c r="B127" s="225" t="s">
        <v>524</v>
      </c>
      <c r="C127" s="271" t="s">
        <v>67</v>
      </c>
      <c r="D127" s="299" t="s">
        <v>13</v>
      </c>
      <c r="E127" s="300"/>
      <c r="F127" s="379" t="s">
        <v>212</v>
      </c>
      <c r="G127" s="380"/>
      <c r="H127" s="423">
        <v>1000000</v>
      </c>
      <c r="I127" s="423"/>
      <c r="K127" s="41"/>
    </row>
    <row r="128" spans="1:11" ht="15" customHeight="1">
      <c r="A128" s="267">
        <v>44</v>
      </c>
      <c r="B128" s="225" t="s">
        <v>524</v>
      </c>
      <c r="C128" s="271" t="s">
        <v>67</v>
      </c>
      <c r="D128" s="299" t="s">
        <v>13</v>
      </c>
      <c r="E128" s="300"/>
      <c r="F128" s="379" t="s">
        <v>212</v>
      </c>
      <c r="G128" s="380"/>
      <c r="H128" s="423">
        <v>1000000</v>
      </c>
      <c r="I128" s="502"/>
      <c r="K128" s="41"/>
    </row>
    <row r="129" spans="1:11" ht="15" customHeight="1">
      <c r="A129" s="267">
        <v>45</v>
      </c>
      <c r="B129" s="225" t="s">
        <v>524</v>
      </c>
      <c r="C129" s="271" t="s">
        <v>67</v>
      </c>
      <c r="D129" s="299" t="s">
        <v>13</v>
      </c>
      <c r="E129" s="300"/>
      <c r="F129" s="379" t="s">
        <v>212</v>
      </c>
      <c r="G129" s="380"/>
      <c r="H129" s="423">
        <v>1000000</v>
      </c>
      <c r="I129" s="423"/>
      <c r="K129" s="41"/>
    </row>
    <row r="130" spans="1:11" ht="15" customHeight="1">
      <c r="A130" s="267">
        <v>46</v>
      </c>
      <c r="B130" s="225" t="s">
        <v>524</v>
      </c>
      <c r="C130" s="271" t="s">
        <v>71</v>
      </c>
      <c r="D130" s="299" t="s">
        <v>13</v>
      </c>
      <c r="E130" s="300"/>
      <c r="F130" s="321" t="s">
        <v>432</v>
      </c>
      <c r="G130" s="322"/>
      <c r="H130" s="423">
        <v>2500000</v>
      </c>
      <c r="I130" s="423"/>
      <c r="K130" s="41"/>
    </row>
    <row r="131" spans="1:11" ht="15" customHeight="1">
      <c r="A131" s="267">
        <v>47</v>
      </c>
      <c r="B131" s="225" t="s">
        <v>524</v>
      </c>
      <c r="C131" s="274" t="s">
        <v>67</v>
      </c>
      <c r="D131" s="299" t="s">
        <v>13</v>
      </c>
      <c r="E131" s="300"/>
      <c r="F131" s="321" t="s">
        <v>168</v>
      </c>
      <c r="G131" s="322"/>
      <c r="H131" s="423">
        <v>2000000</v>
      </c>
      <c r="I131" s="423"/>
      <c r="K131" s="41"/>
    </row>
    <row r="132" spans="1:11" ht="15" customHeight="1">
      <c r="A132" s="267">
        <v>48</v>
      </c>
      <c r="B132" s="225" t="s">
        <v>524</v>
      </c>
      <c r="C132" s="274" t="s">
        <v>67</v>
      </c>
      <c r="D132" s="299" t="s">
        <v>13</v>
      </c>
      <c r="E132" s="300"/>
      <c r="F132" s="379" t="s">
        <v>212</v>
      </c>
      <c r="G132" s="380"/>
      <c r="H132" s="423">
        <v>2500000</v>
      </c>
      <c r="I132" s="423"/>
      <c r="K132" s="41"/>
    </row>
    <row r="133" spans="1:11" ht="15" customHeight="1">
      <c r="A133" s="267">
        <v>49</v>
      </c>
      <c r="B133" s="225" t="s">
        <v>524</v>
      </c>
      <c r="C133" s="274" t="s">
        <v>67</v>
      </c>
      <c r="D133" s="299" t="s">
        <v>13</v>
      </c>
      <c r="E133" s="300"/>
      <c r="F133" s="321" t="s">
        <v>168</v>
      </c>
      <c r="G133" s="322"/>
      <c r="H133" s="423">
        <v>500000</v>
      </c>
      <c r="I133" s="423"/>
      <c r="K133" s="41"/>
    </row>
    <row r="134" spans="1:11" ht="15" customHeight="1">
      <c r="A134" s="267">
        <v>50</v>
      </c>
      <c r="B134" s="225" t="s">
        <v>525</v>
      </c>
      <c r="C134" s="274" t="s">
        <v>67</v>
      </c>
      <c r="D134" s="299" t="s">
        <v>13</v>
      </c>
      <c r="E134" s="300"/>
      <c r="F134" s="321" t="s">
        <v>168</v>
      </c>
      <c r="G134" s="322"/>
      <c r="H134" s="423">
        <v>2000000</v>
      </c>
      <c r="I134" s="423"/>
      <c r="K134" s="41"/>
    </row>
    <row r="135" spans="1:11" ht="15" customHeight="1">
      <c r="A135" s="267">
        <v>51</v>
      </c>
      <c r="B135" s="225" t="s">
        <v>526</v>
      </c>
      <c r="C135" s="274" t="s">
        <v>71</v>
      </c>
      <c r="D135" s="299" t="s">
        <v>13</v>
      </c>
      <c r="E135" s="300"/>
      <c r="F135" s="321" t="s">
        <v>506</v>
      </c>
      <c r="G135" s="322"/>
      <c r="H135" s="423">
        <v>1000000</v>
      </c>
      <c r="I135" s="423"/>
      <c r="K135" s="41"/>
    </row>
    <row r="136" spans="1:11" ht="15" customHeight="1">
      <c r="A136" s="267">
        <v>52</v>
      </c>
      <c r="B136" s="225" t="s">
        <v>526</v>
      </c>
      <c r="C136" s="274" t="s">
        <v>67</v>
      </c>
      <c r="D136" s="299" t="s">
        <v>13</v>
      </c>
      <c r="E136" s="300"/>
      <c r="F136" s="321" t="s">
        <v>168</v>
      </c>
      <c r="G136" s="322"/>
      <c r="H136" s="423">
        <v>2500000</v>
      </c>
      <c r="I136" s="423"/>
      <c r="K136" s="41"/>
    </row>
    <row r="137" spans="1:11" ht="15" customHeight="1">
      <c r="A137" s="267">
        <v>53</v>
      </c>
      <c r="B137" s="225" t="s">
        <v>526</v>
      </c>
      <c r="C137" s="274" t="s">
        <v>67</v>
      </c>
      <c r="D137" s="299" t="s">
        <v>13</v>
      </c>
      <c r="E137" s="300"/>
      <c r="F137" s="321" t="s">
        <v>168</v>
      </c>
      <c r="G137" s="322"/>
      <c r="H137" s="423">
        <v>2500000</v>
      </c>
      <c r="I137" s="423"/>
      <c r="K137" s="41"/>
    </row>
    <row r="138" spans="1:11" ht="27.95" customHeight="1">
      <c r="A138" s="267">
        <v>54</v>
      </c>
      <c r="B138" s="225" t="s">
        <v>526</v>
      </c>
      <c r="C138" s="274" t="s">
        <v>67</v>
      </c>
      <c r="D138" s="299" t="s">
        <v>13</v>
      </c>
      <c r="E138" s="300"/>
      <c r="F138" s="321" t="s">
        <v>529</v>
      </c>
      <c r="G138" s="322"/>
      <c r="H138" s="423">
        <v>5000000</v>
      </c>
      <c r="I138" s="423"/>
      <c r="K138" s="41"/>
    </row>
    <row r="139" spans="1:11" ht="15" customHeight="1">
      <c r="A139" s="267">
        <v>55</v>
      </c>
      <c r="B139" s="225" t="s">
        <v>526</v>
      </c>
      <c r="C139" s="274" t="s">
        <v>67</v>
      </c>
      <c r="D139" s="299" t="s">
        <v>13</v>
      </c>
      <c r="E139" s="300"/>
      <c r="F139" s="321" t="s">
        <v>168</v>
      </c>
      <c r="G139" s="322"/>
      <c r="H139" s="423">
        <v>1500000</v>
      </c>
      <c r="I139" s="423"/>
      <c r="K139" s="41"/>
    </row>
    <row r="140" spans="1:11" ht="15" customHeight="1">
      <c r="A140" s="267">
        <v>56</v>
      </c>
      <c r="B140" s="225" t="s">
        <v>526</v>
      </c>
      <c r="C140" s="274" t="s">
        <v>67</v>
      </c>
      <c r="D140" s="299" t="s">
        <v>13</v>
      </c>
      <c r="E140" s="300"/>
      <c r="F140" s="379" t="s">
        <v>212</v>
      </c>
      <c r="G140" s="380"/>
      <c r="H140" s="423">
        <v>3000000</v>
      </c>
      <c r="I140" s="423"/>
      <c r="K140" s="41"/>
    </row>
    <row r="141" spans="1:11" ht="15" customHeight="1">
      <c r="A141" s="267">
        <v>57</v>
      </c>
      <c r="B141" s="225" t="s">
        <v>526</v>
      </c>
      <c r="C141" s="274" t="s">
        <v>67</v>
      </c>
      <c r="D141" s="299" t="s">
        <v>13</v>
      </c>
      <c r="E141" s="300"/>
      <c r="F141" s="321" t="s">
        <v>168</v>
      </c>
      <c r="G141" s="322"/>
      <c r="H141" s="423">
        <v>2000000</v>
      </c>
      <c r="I141" s="423"/>
      <c r="K141" s="41"/>
    </row>
    <row r="142" spans="1:11" ht="15" customHeight="1">
      <c r="A142" s="267">
        <v>58</v>
      </c>
      <c r="B142" s="225" t="s">
        <v>526</v>
      </c>
      <c r="C142" s="274" t="s">
        <v>67</v>
      </c>
      <c r="D142" s="299" t="s">
        <v>13</v>
      </c>
      <c r="E142" s="300"/>
      <c r="F142" s="321" t="s">
        <v>168</v>
      </c>
      <c r="G142" s="322"/>
      <c r="H142" s="423">
        <v>2000000</v>
      </c>
      <c r="I142" s="423"/>
      <c r="K142" s="41"/>
    </row>
    <row r="143" spans="1:11" ht="15" customHeight="1">
      <c r="A143" s="267">
        <v>59</v>
      </c>
      <c r="B143" s="225" t="s">
        <v>526</v>
      </c>
      <c r="C143" s="274" t="s">
        <v>462</v>
      </c>
      <c r="D143" s="299" t="s">
        <v>13</v>
      </c>
      <c r="E143" s="300"/>
      <c r="F143" s="321" t="s">
        <v>506</v>
      </c>
      <c r="G143" s="322"/>
      <c r="H143" s="423">
        <v>1000000</v>
      </c>
      <c r="I143" s="423"/>
      <c r="K143" s="41"/>
    </row>
    <row r="144" spans="1:11" ht="15" customHeight="1">
      <c r="A144" s="267">
        <v>60</v>
      </c>
      <c r="B144" s="225" t="s">
        <v>526</v>
      </c>
      <c r="C144" s="274" t="s">
        <v>71</v>
      </c>
      <c r="D144" s="299" t="s">
        <v>13</v>
      </c>
      <c r="E144" s="300"/>
      <c r="F144" s="321" t="s">
        <v>506</v>
      </c>
      <c r="G144" s="322"/>
      <c r="H144" s="423">
        <v>750000</v>
      </c>
      <c r="I144" s="423"/>
      <c r="K144" s="41"/>
    </row>
    <row r="145" spans="1:12" ht="15" customHeight="1">
      <c r="A145" s="267">
        <v>61</v>
      </c>
      <c r="B145" s="225" t="s">
        <v>527</v>
      </c>
      <c r="C145" s="274" t="s">
        <v>71</v>
      </c>
      <c r="D145" s="299" t="s">
        <v>13</v>
      </c>
      <c r="E145" s="300"/>
      <c r="F145" s="321" t="s">
        <v>506</v>
      </c>
      <c r="G145" s="322"/>
      <c r="H145" s="423">
        <v>300000</v>
      </c>
      <c r="I145" s="423"/>
      <c r="K145" s="41"/>
    </row>
    <row r="146" spans="1:12" ht="15" customHeight="1">
      <c r="A146" s="267">
        <v>62</v>
      </c>
      <c r="B146" s="225" t="s">
        <v>527</v>
      </c>
      <c r="C146" s="274" t="s">
        <v>67</v>
      </c>
      <c r="D146" s="299" t="s">
        <v>13</v>
      </c>
      <c r="E146" s="300"/>
      <c r="F146" s="321" t="s">
        <v>168</v>
      </c>
      <c r="G146" s="322"/>
      <c r="H146" s="423">
        <v>2000000</v>
      </c>
      <c r="I146" s="423"/>
      <c r="K146" s="41"/>
    </row>
    <row r="147" spans="1:12" ht="15" customHeight="1">
      <c r="A147" s="267">
        <v>63</v>
      </c>
      <c r="B147" s="225" t="s">
        <v>527</v>
      </c>
      <c r="C147" s="274" t="s">
        <v>67</v>
      </c>
      <c r="D147" s="299" t="s">
        <v>13</v>
      </c>
      <c r="E147" s="300"/>
      <c r="F147" s="321" t="s">
        <v>168</v>
      </c>
      <c r="G147" s="322"/>
      <c r="H147" s="423">
        <v>1000000</v>
      </c>
      <c r="I147" s="423"/>
      <c r="K147" s="41"/>
    </row>
    <row r="148" spans="1:12" ht="15" customHeight="1">
      <c r="A148" s="267">
        <v>64</v>
      </c>
      <c r="B148" s="225" t="s">
        <v>527</v>
      </c>
      <c r="C148" s="274" t="s">
        <v>67</v>
      </c>
      <c r="D148" s="299" t="s">
        <v>13</v>
      </c>
      <c r="E148" s="300"/>
      <c r="F148" s="321" t="s">
        <v>168</v>
      </c>
      <c r="G148" s="322"/>
      <c r="H148" s="423">
        <v>2000000</v>
      </c>
      <c r="I148" s="423"/>
      <c r="K148" s="41"/>
    </row>
    <row r="149" spans="1:12" ht="15" customHeight="1">
      <c r="A149" s="267">
        <v>65</v>
      </c>
      <c r="B149" s="225" t="s">
        <v>527</v>
      </c>
      <c r="C149" s="274" t="s">
        <v>67</v>
      </c>
      <c r="D149" s="299" t="s">
        <v>13</v>
      </c>
      <c r="E149" s="300"/>
      <c r="F149" s="321" t="s">
        <v>168</v>
      </c>
      <c r="G149" s="322"/>
      <c r="H149" s="423">
        <v>2000000</v>
      </c>
      <c r="I149" s="423"/>
      <c r="K149" s="41"/>
    </row>
    <row r="150" spans="1:12" ht="15" customHeight="1">
      <c r="A150" s="267">
        <v>66</v>
      </c>
      <c r="B150" s="225" t="s">
        <v>527</v>
      </c>
      <c r="C150" s="274" t="s">
        <v>67</v>
      </c>
      <c r="D150" s="299" t="s">
        <v>13</v>
      </c>
      <c r="E150" s="300"/>
      <c r="F150" s="321" t="s">
        <v>168</v>
      </c>
      <c r="G150" s="322"/>
      <c r="H150" s="423">
        <v>2000000</v>
      </c>
      <c r="I150" s="423"/>
      <c r="K150" s="41"/>
    </row>
    <row r="151" spans="1:12" ht="15" customHeight="1">
      <c r="A151" s="267">
        <v>67</v>
      </c>
      <c r="B151" s="225" t="s">
        <v>527</v>
      </c>
      <c r="C151" s="274" t="s">
        <v>67</v>
      </c>
      <c r="D151" s="299" t="s">
        <v>13</v>
      </c>
      <c r="E151" s="300"/>
      <c r="F151" s="321" t="s">
        <v>168</v>
      </c>
      <c r="G151" s="322"/>
      <c r="H151" s="423">
        <v>2000000</v>
      </c>
      <c r="I151" s="423"/>
      <c r="K151" s="41"/>
    </row>
    <row r="152" spans="1:12" ht="15" customHeight="1">
      <c r="A152" s="267">
        <v>68</v>
      </c>
      <c r="B152" s="225" t="s">
        <v>214</v>
      </c>
      <c r="C152" s="75" t="s">
        <v>73</v>
      </c>
      <c r="D152" s="299" t="s">
        <v>95</v>
      </c>
      <c r="E152" s="300"/>
      <c r="F152" s="381" t="s">
        <v>88</v>
      </c>
      <c r="G152" s="382"/>
      <c r="H152" s="423">
        <f>D161/8</f>
        <v>9915309.375</v>
      </c>
      <c r="I152" s="423"/>
      <c r="K152" s="41"/>
    </row>
    <row r="153" spans="1:12" ht="18.95" customHeight="1">
      <c r="A153" s="267"/>
      <c r="B153" s="363" t="s">
        <v>91</v>
      </c>
      <c r="C153" s="364"/>
      <c r="D153" s="353" t="s">
        <v>534</v>
      </c>
      <c r="E153" s="354"/>
      <c r="F153" s="299"/>
      <c r="G153" s="300"/>
      <c r="H153" s="312">
        <f>SUM(H84:H152)</f>
        <v>135877309.375</v>
      </c>
      <c r="I153" s="312"/>
      <c r="K153" s="41"/>
    </row>
    <row r="154" spans="1:12" ht="27" customHeight="1">
      <c r="A154" s="29" t="s">
        <v>74</v>
      </c>
      <c r="B154" s="60" t="s">
        <v>76</v>
      </c>
      <c r="C154" s="60"/>
      <c r="D154" s="60"/>
      <c r="E154" s="60"/>
      <c r="F154" s="60"/>
      <c r="G154" s="60"/>
      <c r="H154" s="60"/>
      <c r="I154" s="61"/>
      <c r="K154" s="41"/>
    </row>
    <row r="155" spans="1:12" ht="27.95" customHeight="1" thickBot="1">
      <c r="A155" s="173" t="s">
        <v>0</v>
      </c>
      <c r="B155" s="174" t="s">
        <v>62</v>
      </c>
      <c r="C155" s="404" t="s">
        <v>64</v>
      </c>
      <c r="D155" s="406"/>
      <c r="E155" s="405"/>
      <c r="F155" s="404" t="s">
        <v>65</v>
      </c>
      <c r="G155" s="406"/>
      <c r="H155" s="404" t="s">
        <v>66</v>
      </c>
      <c r="I155" s="405"/>
      <c r="K155" s="41"/>
    </row>
    <row r="156" spans="1:12" ht="20.100000000000001" customHeight="1">
      <c r="A156" s="114" t="s">
        <v>133</v>
      </c>
      <c r="B156" s="225" t="s">
        <v>526</v>
      </c>
      <c r="C156" s="356" t="s">
        <v>13</v>
      </c>
      <c r="D156" s="356"/>
      <c r="E156" s="356"/>
      <c r="F156" s="306" t="s">
        <v>72</v>
      </c>
      <c r="G156" s="307"/>
      <c r="H156" s="296">
        <v>20000000</v>
      </c>
      <c r="I156" s="297"/>
      <c r="K156" s="41"/>
    </row>
    <row r="157" spans="1:12" ht="20.100000000000001" customHeight="1">
      <c r="A157" s="115" t="s">
        <v>134</v>
      </c>
      <c r="B157" s="225" t="s">
        <v>214</v>
      </c>
      <c r="C157" s="299" t="s">
        <v>81</v>
      </c>
      <c r="D157" s="355"/>
      <c r="E157" s="300"/>
      <c r="F157" s="314" t="s">
        <v>88</v>
      </c>
      <c r="G157" s="315"/>
      <c r="H157" s="313">
        <f>F161/5</f>
        <v>4927000</v>
      </c>
      <c r="I157" s="297"/>
      <c r="K157" s="41"/>
    </row>
    <row r="158" spans="1:12" ht="20.100000000000001" customHeight="1">
      <c r="A158" s="53"/>
      <c r="B158" s="268" t="s">
        <v>10</v>
      </c>
      <c r="C158" s="357" t="s">
        <v>535</v>
      </c>
      <c r="D158" s="358"/>
      <c r="E158" s="359"/>
      <c r="F158" s="172"/>
      <c r="G158" s="172"/>
      <c r="H158" s="312">
        <f>SUM(H156:H157)</f>
        <v>24927000</v>
      </c>
      <c r="I158" s="312"/>
      <c r="K158" s="41"/>
    </row>
    <row r="159" spans="1:12" ht="30" customHeight="1">
      <c r="A159" s="324" t="s">
        <v>90</v>
      </c>
      <c r="B159" s="325"/>
      <c r="C159" s="325"/>
      <c r="D159" s="325"/>
      <c r="E159" s="325"/>
      <c r="F159" s="325"/>
      <c r="G159" s="325"/>
      <c r="H159" s="325"/>
      <c r="I159" s="326"/>
      <c r="J159" s="171"/>
      <c r="K159" s="171"/>
      <c r="L159" s="171"/>
    </row>
    <row r="160" spans="1:12" ht="30" customHeight="1" thickBot="1">
      <c r="A160" s="275" t="s">
        <v>0</v>
      </c>
      <c r="B160" s="276" t="s">
        <v>89</v>
      </c>
      <c r="C160" s="112"/>
      <c r="D160" s="501" t="s">
        <v>3</v>
      </c>
      <c r="E160" s="501"/>
      <c r="F160" s="501" t="s">
        <v>5</v>
      </c>
      <c r="G160" s="501"/>
      <c r="H160" s="373" t="s">
        <v>10</v>
      </c>
      <c r="I160" s="373"/>
      <c r="J160" s="171"/>
      <c r="K160" s="171"/>
    </row>
    <row r="161" spans="1:13" ht="24" customHeight="1">
      <c r="A161" s="95">
        <v>1</v>
      </c>
      <c r="B161" s="110" t="s">
        <v>209</v>
      </c>
      <c r="C161" s="111"/>
      <c r="D161" s="301">
        <f>C80+C56+C47</f>
        <v>79322475</v>
      </c>
      <c r="E161" s="301"/>
      <c r="F161" s="301">
        <f>E80+E56+E47</f>
        <v>24635000</v>
      </c>
      <c r="G161" s="301"/>
      <c r="H161" s="301">
        <f>SUM(D161+F161)</f>
        <v>103957475</v>
      </c>
      <c r="I161" s="301"/>
      <c r="J161" s="171"/>
      <c r="K161" s="171">
        <f>D161-79322475</f>
        <v>0</v>
      </c>
    </row>
    <row r="162" spans="1:13" ht="24" customHeight="1">
      <c r="A162" s="269">
        <v>2</v>
      </c>
      <c r="B162" s="265" t="s">
        <v>93</v>
      </c>
      <c r="C162" s="52"/>
      <c r="D162" s="294">
        <v>87388051</v>
      </c>
      <c r="E162" s="294"/>
      <c r="F162" s="294">
        <v>6079290</v>
      </c>
      <c r="G162" s="294"/>
      <c r="H162" s="294">
        <f>D162+F162</f>
        <v>93467341</v>
      </c>
      <c r="I162" s="294"/>
      <c r="J162" s="171"/>
      <c r="K162" s="171"/>
      <c r="L162" s="171"/>
    </row>
    <row r="163" spans="1:13" ht="24" customHeight="1">
      <c r="A163" s="269">
        <v>3</v>
      </c>
      <c r="B163" s="265" t="s">
        <v>97</v>
      </c>
      <c r="C163" s="52"/>
      <c r="D163" s="295">
        <f>SUM(D161:D162)</f>
        <v>166710526</v>
      </c>
      <c r="E163" s="295"/>
      <c r="F163" s="295">
        <f>SUM(F161:F162)</f>
        <v>30714290</v>
      </c>
      <c r="G163" s="295"/>
      <c r="H163" s="295">
        <f>SUM(H161:H162)</f>
        <v>197424816</v>
      </c>
      <c r="I163" s="295"/>
      <c r="J163" s="171"/>
      <c r="K163" s="171"/>
    </row>
    <row r="164" spans="1:13" ht="24" customHeight="1">
      <c r="A164" s="269">
        <v>4</v>
      </c>
      <c r="B164" s="70" t="s">
        <v>210</v>
      </c>
      <c r="C164" s="52"/>
      <c r="D164" s="294">
        <f>H153</f>
        <v>135877309.375</v>
      </c>
      <c r="E164" s="294"/>
      <c r="F164" s="294">
        <f>H158</f>
        <v>24927000</v>
      </c>
      <c r="G164" s="294"/>
      <c r="H164" s="298">
        <f>D164+F164</f>
        <v>160804309.375</v>
      </c>
      <c r="I164" s="298"/>
    </row>
    <row r="165" spans="1:13" ht="24" customHeight="1">
      <c r="A165" s="269">
        <v>5</v>
      </c>
      <c r="B165" s="70" t="s">
        <v>531</v>
      </c>
      <c r="C165" s="52"/>
      <c r="D165" s="295">
        <f>D163-D164</f>
        <v>30833216.625</v>
      </c>
      <c r="E165" s="295"/>
      <c r="F165" s="295">
        <f>F163-F164</f>
        <v>5787290</v>
      </c>
      <c r="G165" s="295"/>
      <c r="H165" s="295">
        <f>H163-H164</f>
        <v>36620506.625</v>
      </c>
      <c r="I165" s="295"/>
      <c r="K165" s="171"/>
    </row>
    <row r="166" spans="1:13">
      <c r="B166" s="30"/>
      <c r="C166" s="30"/>
      <c r="D166" s="30"/>
      <c r="E166" s="30"/>
      <c r="F166" s="32"/>
      <c r="G166" s="30"/>
      <c r="H166" s="30"/>
      <c r="I166" s="30"/>
      <c r="K166" s="38"/>
      <c r="L166" s="38"/>
      <c r="M166" s="171"/>
    </row>
    <row r="167" spans="1:13">
      <c r="B167" s="3"/>
      <c r="C167" s="3"/>
      <c r="D167" s="390" t="s">
        <v>530</v>
      </c>
      <c r="E167" s="390"/>
      <c r="F167" s="390"/>
      <c r="G167" s="390"/>
      <c r="H167" s="390"/>
      <c r="I167" s="390"/>
      <c r="L167" s="38"/>
      <c r="M167" s="171"/>
    </row>
    <row r="168" spans="1:13">
      <c r="B168" s="48" t="s">
        <v>85</v>
      </c>
      <c r="C168" s="270"/>
      <c r="G168" s="270"/>
      <c r="H168" s="270"/>
      <c r="I168" s="270"/>
      <c r="L168" s="38"/>
      <c r="M168" s="171"/>
    </row>
    <row r="169" spans="1:13">
      <c r="B169" s="270" t="s">
        <v>84</v>
      </c>
      <c r="F169" s="270"/>
      <c r="G169" s="270" t="s">
        <v>82</v>
      </c>
      <c r="H169" s="270"/>
      <c r="I169" s="49"/>
      <c r="J169" s="40"/>
    </row>
    <row r="170" spans="1:13" ht="18.95" customHeight="1">
      <c r="I170" s="50"/>
      <c r="J170" s="40"/>
      <c r="K170" s="171"/>
    </row>
    <row r="171" spans="1:13" ht="18.95" customHeight="1">
      <c r="C171" s="50"/>
      <c r="H171" s="50"/>
      <c r="J171" s="40"/>
    </row>
    <row r="172" spans="1:13">
      <c r="B172" s="50"/>
      <c r="C172" s="51"/>
      <c r="F172" s="50"/>
      <c r="I172" s="51"/>
    </row>
    <row r="173" spans="1:13">
      <c r="B173" s="51" t="s">
        <v>58</v>
      </c>
      <c r="F173" s="51"/>
      <c r="G173" s="51" t="s">
        <v>83</v>
      </c>
      <c r="H173" s="51"/>
    </row>
  </sheetData>
  <mergeCells count="274">
    <mergeCell ref="D134:E134"/>
    <mergeCell ref="F134:G134"/>
    <mergeCell ref="H134:I134"/>
    <mergeCell ref="D135:E135"/>
    <mergeCell ref="F135:G135"/>
    <mergeCell ref="H135:I135"/>
    <mergeCell ref="D133:E133"/>
    <mergeCell ref="F133:G133"/>
    <mergeCell ref="H133:I133"/>
    <mergeCell ref="D131:E131"/>
    <mergeCell ref="F131:G131"/>
    <mergeCell ref="H131:I131"/>
    <mergeCell ref="D132:E132"/>
    <mergeCell ref="F132:G132"/>
    <mergeCell ref="H132:I132"/>
    <mergeCell ref="H103:I103"/>
    <mergeCell ref="H105:I105"/>
    <mergeCell ref="H106:I106"/>
    <mergeCell ref="F120:G120"/>
    <mergeCell ref="D129:E129"/>
    <mergeCell ref="F129:G129"/>
    <mergeCell ref="H129:I129"/>
    <mergeCell ref="D130:E130"/>
    <mergeCell ref="F130:G130"/>
    <mergeCell ref="H130:I130"/>
    <mergeCell ref="H126:I126"/>
    <mergeCell ref="D128:E128"/>
    <mergeCell ref="F128:G128"/>
    <mergeCell ref="H128:I128"/>
    <mergeCell ref="F123:G123"/>
    <mergeCell ref="H123:I123"/>
    <mergeCell ref="F125:G125"/>
    <mergeCell ref="H125:I125"/>
    <mergeCell ref="F105:G105"/>
    <mergeCell ref="F106:G106"/>
    <mergeCell ref="F107:G107"/>
    <mergeCell ref="D98:E98"/>
    <mergeCell ref="F98:G98"/>
    <mergeCell ref="H98:I98"/>
    <mergeCell ref="D99:E99"/>
    <mergeCell ref="F99:G99"/>
    <mergeCell ref="H99:I99"/>
    <mergeCell ref="H107:I107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D105:E105"/>
    <mergeCell ref="D106:E106"/>
    <mergeCell ref="D107:E107"/>
    <mergeCell ref="F103:G103"/>
    <mergeCell ref="D96:E96"/>
    <mergeCell ref="F96:G96"/>
    <mergeCell ref="H96:I96"/>
    <mergeCell ref="D97:E97"/>
    <mergeCell ref="F97:G97"/>
    <mergeCell ref="H97:I97"/>
    <mergeCell ref="D93:E93"/>
    <mergeCell ref="F93:G93"/>
    <mergeCell ref="H93:I93"/>
    <mergeCell ref="D95:E95"/>
    <mergeCell ref="F95:G95"/>
    <mergeCell ref="H95:I95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G58:G59"/>
    <mergeCell ref="H58:H59"/>
    <mergeCell ref="I58:I59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7:B47"/>
    <mergeCell ref="A48:I48"/>
    <mergeCell ref="A49:A50"/>
    <mergeCell ref="B49:B50"/>
    <mergeCell ref="C49:F49"/>
    <mergeCell ref="G49:G50"/>
    <mergeCell ref="D104:E104"/>
    <mergeCell ref="F104:G104"/>
    <mergeCell ref="H104:I104"/>
    <mergeCell ref="H49:H50"/>
    <mergeCell ref="I49:I50"/>
    <mergeCell ref="A80:B80"/>
    <mergeCell ref="B81:I81"/>
    <mergeCell ref="D83:E83"/>
    <mergeCell ref="F83:G83"/>
    <mergeCell ref="H83:I83"/>
    <mergeCell ref="D84:E84"/>
    <mergeCell ref="F84:G84"/>
    <mergeCell ref="H84:I84"/>
    <mergeCell ref="A56:B56"/>
    <mergeCell ref="A57:I57"/>
    <mergeCell ref="A58:A59"/>
    <mergeCell ref="B58:B59"/>
    <mergeCell ref="C58:F58"/>
    <mergeCell ref="F108:G108"/>
    <mergeCell ref="F109:G109"/>
    <mergeCell ref="F110:G110"/>
    <mergeCell ref="D112:E112"/>
    <mergeCell ref="F112:G112"/>
    <mergeCell ref="H112:I112"/>
    <mergeCell ref="D113:E113"/>
    <mergeCell ref="F113:G113"/>
    <mergeCell ref="H113:I113"/>
    <mergeCell ref="D111:E111"/>
    <mergeCell ref="F111:G111"/>
    <mergeCell ref="H111:I111"/>
    <mergeCell ref="H108:I108"/>
    <mergeCell ref="H109:I109"/>
    <mergeCell ref="H110:I110"/>
    <mergeCell ref="D108:E108"/>
    <mergeCell ref="D109:E109"/>
    <mergeCell ref="D110:E110"/>
    <mergeCell ref="D114:E114"/>
    <mergeCell ref="F114:G114"/>
    <mergeCell ref="H114:I114"/>
    <mergeCell ref="D115:E115"/>
    <mergeCell ref="D116:E116"/>
    <mergeCell ref="D118:E118"/>
    <mergeCell ref="D119:E119"/>
    <mergeCell ref="D120:E120"/>
    <mergeCell ref="D121:E121"/>
    <mergeCell ref="H120:I120"/>
    <mergeCell ref="F115:G115"/>
    <mergeCell ref="F118:G118"/>
    <mergeCell ref="H118:I118"/>
    <mergeCell ref="H115:I115"/>
    <mergeCell ref="F116:G116"/>
    <mergeCell ref="H116:I116"/>
    <mergeCell ref="F119:G119"/>
    <mergeCell ref="H119:I119"/>
    <mergeCell ref="F121:G121"/>
    <mergeCell ref="H121:I121"/>
    <mergeCell ref="D122:E122"/>
    <mergeCell ref="D123:E123"/>
    <mergeCell ref="D124:E124"/>
    <mergeCell ref="D125:E125"/>
    <mergeCell ref="D126:E126"/>
    <mergeCell ref="F126:G126"/>
    <mergeCell ref="D127:E127"/>
    <mergeCell ref="F127:G127"/>
    <mergeCell ref="H127:I127"/>
    <mergeCell ref="H122:I122"/>
    <mergeCell ref="F124:G124"/>
    <mergeCell ref="H124:I124"/>
    <mergeCell ref="F122:G122"/>
    <mergeCell ref="D136:E136"/>
    <mergeCell ref="F136:G136"/>
    <mergeCell ref="H136:I136"/>
    <mergeCell ref="D137:E137"/>
    <mergeCell ref="F137:G137"/>
    <mergeCell ref="H137:I137"/>
    <mergeCell ref="D138:E138"/>
    <mergeCell ref="F138:G138"/>
    <mergeCell ref="H138:I138"/>
    <mergeCell ref="D139:E139"/>
    <mergeCell ref="F139:G139"/>
    <mergeCell ref="H139:I139"/>
    <mergeCell ref="D140:E140"/>
    <mergeCell ref="F140:G140"/>
    <mergeCell ref="H140:I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D146:E146"/>
    <mergeCell ref="F146:G146"/>
    <mergeCell ref="H146:I146"/>
    <mergeCell ref="D147:E147"/>
    <mergeCell ref="F147:G147"/>
    <mergeCell ref="H147:I147"/>
    <mergeCell ref="D148:E148"/>
    <mergeCell ref="F148:G148"/>
    <mergeCell ref="H148:I148"/>
    <mergeCell ref="D149:E149"/>
    <mergeCell ref="F149:G149"/>
    <mergeCell ref="H149:I149"/>
    <mergeCell ref="D150:E150"/>
    <mergeCell ref="F150:G150"/>
    <mergeCell ref="H150:I150"/>
    <mergeCell ref="D151:E151"/>
    <mergeCell ref="F151:G151"/>
    <mergeCell ref="H151:I151"/>
    <mergeCell ref="D152:E152"/>
    <mergeCell ref="F152:G152"/>
    <mergeCell ref="H152:I152"/>
    <mergeCell ref="B153:C153"/>
    <mergeCell ref="D153:E153"/>
    <mergeCell ref="F153:G153"/>
    <mergeCell ref="H153:I153"/>
    <mergeCell ref="H161:I161"/>
    <mergeCell ref="C155:E155"/>
    <mergeCell ref="F155:G155"/>
    <mergeCell ref="H155:I155"/>
    <mergeCell ref="C156:E156"/>
    <mergeCell ref="F156:G156"/>
    <mergeCell ref="H156:I156"/>
    <mergeCell ref="C157:E157"/>
    <mergeCell ref="F157:G157"/>
    <mergeCell ref="H157:I157"/>
    <mergeCell ref="D165:E165"/>
    <mergeCell ref="F165:G165"/>
    <mergeCell ref="H165:I165"/>
    <mergeCell ref="D167:I167"/>
    <mergeCell ref="D117:E117"/>
    <mergeCell ref="F117:G117"/>
    <mergeCell ref="H117:I117"/>
    <mergeCell ref="D162:E162"/>
    <mergeCell ref="F162:G162"/>
    <mergeCell ref="H162:I162"/>
    <mergeCell ref="D163:E163"/>
    <mergeCell ref="F163:G163"/>
    <mergeCell ref="H163:I163"/>
    <mergeCell ref="D164:E164"/>
    <mergeCell ref="F164:G164"/>
    <mergeCell ref="H164:I164"/>
    <mergeCell ref="C158:E158"/>
    <mergeCell ref="H158:I158"/>
    <mergeCell ref="A159:I159"/>
    <mergeCell ref="D160:E160"/>
    <mergeCell ref="F160:G160"/>
    <mergeCell ref="H160:I160"/>
    <mergeCell ref="D161:E161"/>
    <mergeCell ref="F161:G161"/>
  </mergeCells>
  <pageMargins left="0.6692913385826772" right="0.39370078740157483" top="0.35433070866141736" bottom="0.35433070866141736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januari 2020 ok</vt:lpstr>
      <vt:lpstr>FEB 2020</vt:lpstr>
      <vt:lpstr>MARET 2020</vt:lpstr>
      <vt:lpstr>APRIL 2020</vt:lpstr>
      <vt:lpstr>MEI 2020</vt:lpstr>
      <vt:lpstr>JUNI 2020</vt:lpstr>
      <vt:lpstr>JULI 2020</vt:lpstr>
      <vt:lpstr>AGUSTUS 2020</vt:lpstr>
      <vt:lpstr>SEPTEMBER 2020</vt:lpstr>
      <vt:lpstr>OKTOBER 2020</vt:lpstr>
      <vt:lpstr>NOVEMBER 2020</vt:lpstr>
      <vt:lpstr>DESEMBER 2020</vt:lpstr>
      <vt:lpstr>nama muzaki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PERSONAL</cp:lastModifiedBy>
  <cp:lastPrinted>2020-11-05T06:57:23Z</cp:lastPrinted>
  <dcterms:created xsi:type="dcterms:W3CDTF">2016-10-18T04:20:36Z</dcterms:created>
  <dcterms:modified xsi:type="dcterms:W3CDTF">2021-09-22T03:11:28Z</dcterms:modified>
</cp:coreProperties>
</file>