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040"/>
  </bookViews>
  <sheets>
    <sheet name="januari 2022 " sheetId="19" r:id="rId1"/>
    <sheet name="FEBRUARI 22 " sheetId="43" r:id="rId2"/>
    <sheet name="MARET 221" sheetId="46" r:id="rId3"/>
    <sheet name="APRIL 22" sheetId="44" r:id="rId4"/>
    <sheet name="MEI 22" sheetId="50" r:id="rId5"/>
    <sheet name="JUNI 22" sheetId="51" r:id="rId6"/>
    <sheet name="JULI 22" sheetId="49" r:id="rId7"/>
    <sheet name="agustus 22" sheetId="52" r:id="rId8"/>
    <sheet name="september 22" sheetId="53" r:id="rId9"/>
    <sheet name="oktober 22" sheetId="54" r:id="rId10"/>
    <sheet name="November 22" sheetId="55" r:id="rId11"/>
    <sheet name="desember 22" sheetId="56" r:id="rId12"/>
    <sheet name="nama muzaki" sheetId="38" r:id="rId13"/>
  </sheets>
  <externalReferences>
    <externalReference r:id="rId14"/>
  </externalReferences>
  <calcPr calcId="124519"/>
</workbook>
</file>

<file path=xl/calcChain.xml><?xml version="1.0" encoding="utf-8"?>
<calcChain xmlns="http://schemas.openxmlformats.org/spreadsheetml/2006/main">
  <c r="J121" i="56"/>
  <c r="J120"/>
  <c r="J113" i="55"/>
  <c r="J112"/>
  <c r="G68" l="1"/>
  <c r="C53" i="56" l="1"/>
  <c r="G74"/>
  <c r="G73"/>
  <c r="G72"/>
  <c r="G69"/>
  <c r="G66"/>
  <c r="G71"/>
  <c r="C34"/>
  <c r="G33"/>
  <c r="G70"/>
  <c r="H121"/>
  <c r="H76"/>
  <c r="F76"/>
  <c r="E76"/>
  <c r="D76"/>
  <c r="C76"/>
  <c r="G75"/>
  <c r="G68"/>
  <c r="G67"/>
  <c r="G65"/>
  <c r="G64"/>
  <c r="G63"/>
  <c r="G62"/>
  <c r="G61"/>
  <c r="G60"/>
  <c r="G59"/>
  <c r="G58"/>
  <c r="F54"/>
  <c r="D54"/>
  <c r="H53"/>
  <c r="H52"/>
  <c r="C52"/>
  <c r="C51"/>
  <c r="H50"/>
  <c r="G50"/>
  <c r="G54" s="1"/>
  <c r="E49"/>
  <c r="E54" s="1"/>
  <c r="F45"/>
  <c r="C44"/>
  <c r="H43"/>
  <c r="C43"/>
  <c r="H42"/>
  <c r="G42"/>
  <c r="C41"/>
  <c r="D40"/>
  <c r="C40"/>
  <c r="E39"/>
  <c r="H38"/>
  <c r="C38"/>
  <c r="C37"/>
  <c r="H36"/>
  <c r="C36"/>
  <c r="H35"/>
  <c r="G35"/>
  <c r="H34"/>
  <c r="H33"/>
  <c r="H32"/>
  <c r="C32"/>
  <c r="H31"/>
  <c r="C31"/>
  <c r="H30"/>
  <c r="E30"/>
  <c r="C29"/>
  <c r="H28"/>
  <c r="C28"/>
  <c r="H27"/>
  <c r="C27"/>
  <c r="H26"/>
  <c r="C26"/>
  <c r="C25"/>
  <c r="H24"/>
  <c r="C24"/>
  <c r="H23"/>
  <c r="C23"/>
  <c r="H22"/>
  <c r="C22"/>
  <c r="H21"/>
  <c r="C21"/>
  <c r="D20"/>
  <c r="C20"/>
  <c r="C19"/>
  <c r="H18"/>
  <c r="C18"/>
  <c r="H17"/>
  <c r="C17"/>
  <c r="J15" s="1"/>
  <c r="J16" s="1"/>
  <c r="C16"/>
  <c r="C15"/>
  <c r="J15" i="55"/>
  <c r="C54" i="56" l="1"/>
  <c r="H54"/>
  <c r="E45"/>
  <c r="F120" s="1"/>
  <c r="H91" s="1"/>
  <c r="H92" s="1"/>
  <c r="F123" s="1"/>
  <c r="G45"/>
  <c r="D45"/>
  <c r="G76"/>
  <c r="C45"/>
  <c r="H45"/>
  <c r="D120" l="1"/>
  <c r="D122" s="1"/>
  <c r="K121"/>
  <c r="F122"/>
  <c r="G63" i="55"/>
  <c r="E49"/>
  <c r="E54" s="1"/>
  <c r="G42"/>
  <c r="E30"/>
  <c r="C41"/>
  <c r="H112"/>
  <c r="H70"/>
  <c r="F70"/>
  <c r="E70"/>
  <c r="D70"/>
  <c r="C70"/>
  <c r="G69"/>
  <c r="G67"/>
  <c r="G66"/>
  <c r="G65"/>
  <c r="G64"/>
  <c r="G62"/>
  <c r="G61"/>
  <c r="G60"/>
  <c r="G59"/>
  <c r="G58"/>
  <c r="F54"/>
  <c r="D54"/>
  <c r="H54" s="1"/>
  <c r="H53"/>
  <c r="C53"/>
  <c r="H52"/>
  <c r="C52"/>
  <c r="C51"/>
  <c r="H50"/>
  <c r="G50"/>
  <c r="G54" s="1"/>
  <c r="F45"/>
  <c r="C44"/>
  <c r="H43"/>
  <c r="C43"/>
  <c r="H42"/>
  <c r="D40"/>
  <c r="C40"/>
  <c r="E39"/>
  <c r="H38"/>
  <c r="C38"/>
  <c r="C37"/>
  <c r="H36"/>
  <c r="C36"/>
  <c r="H35"/>
  <c r="G35"/>
  <c r="H34"/>
  <c r="G34"/>
  <c r="H33"/>
  <c r="C33"/>
  <c r="H32"/>
  <c r="C32"/>
  <c r="H31"/>
  <c r="C31"/>
  <c r="H30"/>
  <c r="C29"/>
  <c r="H28"/>
  <c r="C28"/>
  <c r="H27"/>
  <c r="C27"/>
  <c r="H26"/>
  <c r="C26"/>
  <c r="C25"/>
  <c r="H24"/>
  <c r="C24"/>
  <c r="H23"/>
  <c r="C23"/>
  <c r="H22"/>
  <c r="C22"/>
  <c r="H21"/>
  <c r="C21"/>
  <c r="D20"/>
  <c r="C20"/>
  <c r="C19"/>
  <c r="H18"/>
  <c r="C18"/>
  <c r="H17"/>
  <c r="C17"/>
  <c r="J16" s="1"/>
  <c r="J17" s="1"/>
  <c r="C16"/>
  <c r="C15"/>
  <c r="K132" i="54"/>
  <c r="F130"/>
  <c r="D130"/>
  <c r="K128"/>
  <c r="K127"/>
  <c r="J128"/>
  <c r="J127"/>
  <c r="H124"/>
  <c r="H82"/>
  <c r="H81"/>
  <c r="H123"/>
  <c r="K97"/>
  <c r="C45" i="55" l="1"/>
  <c r="C54"/>
  <c r="E45"/>
  <c r="J122" i="56"/>
  <c r="H116"/>
  <c r="H117" s="1"/>
  <c r="D123" s="1"/>
  <c r="H123" s="1"/>
  <c r="H120"/>
  <c r="H122" s="1"/>
  <c r="F124"/>
  <c r="H45" i="55"/>
  <c r="G45"/>
  <c r="D45"/>
  <c r="G70"/>
  <c r="F111"/>
  <c r="J15" i="54"/>
  <c r="G70"/>
  <c r="G67"/>
  <c r="D40"/>
  <c r="H128"/>
  <c r="H71"/>
  <c r="F71"/>
  <c r="E71"/>
  <c r="D71"/>
  <c r="C71"/>
  <c r="G69"/>
  <c r="G68"/>
  <c r="G66"/>
  <c r="G65"/>
  <c r="G64"/>
  <c r="G63"/>
  <c r="G62"/>
  <c r="G61"/>
  <c r="G60"/>
  <c r="G59"/>
  <c r="G58"/>
  <c r="F54"/>
  <c r="E54"/>
  <c r="D54"/>
  <c r="H53"/>
  <c r="C53"/>
  <c r="H52"/>
  <c r="C52"/>
  <c r="C51"/>
  <c r="H50"/>
  <c r="G50"/>
  <c r="G54" s="1"/>
  <c r="F45"/>
  <c r="C44"/>
  <c r="H43"/>
  <c r="C43"/>
  <c r="H42"/>
  <c r="C41"/>
  <c r="C40"/>
  <c r="E39"/>
  <c r="H38"/>
  <c r="C38"/>
  <c r="C37"/>
  <c r="H36"/>
  <c r="C36"/>
  <c r="H35"/>
  <c r="G35"/>
  <c r="H34"/>
  <c r="G34"/>
  <c r="H33"/>
  <c r="C33"/>
  <c r="H32"/>
  <c r="C32"/>
  <c r="H31"/>
  <c r="C31"/>
  <c r="H30"/>
  <c r="E30"/>
  <c r="C29"/>
  <c r="H28"/>
  <c r="C28"/>
  <c r="H27"/>
  <c r="C27"/>
  <c r="H26"/>
  <c r="C26"/>
  <c r="C25"/>
  <c r="H24"/>
  <c r="C24"/>
  <c r="H23"/>
  <c r="C23"/>
  <c r="H22"/>
  <c r="C22"/>
  <c r="H21"/>
  <c r="C21"/>
  <c r="D20"/>
  <c r="D45" s="1"/>
  <c r="C20"/>
  <c r="C19"/>
  <c r="H18"/>
  <c r="C18"/>
  <c r="H17"/>
  <c r="C17"/>
  <c r="C16"/>
  <c r="C15"/>
  <c r="J51" i="49"/>
  <c r="J50"/>
  <c r="J48" i="53"/>
  <c r="J47"/>
  <c r="J50" i="52"/>
  <c r="K70" i="49"/>
  <c r="K49" i="53"/>
  <c r="K49" i="52"/>
  <c r="J60" i="53"/>
  <c r="J72"/>
  <c r="K46" i="52"/>
  <c r="K69" i="49"/>
  <c r="H88" i="53"/>
  <c r="K112"/>
  <c r="G70"/>
  <c r="H80" i="55" l="1"/>
  <c r="H81" s="1"/>
  <c r="F114" s="1"/>
  <c r="K113"/>
  <c r="D111"/>
  <c r="K120" i="56"/>
  <c r="H124"/>
  <c r="D124"/>
  <c r="F113" i="55"/>
  <c r="C54" i="54"/>
  <c r="J54" s="1"/>
  <c r="J71"/>
  <c r="J47"/>
  <c r="J53"/>
  <c r="E45"/>
  <c r="F127" s="1"/>
  <c r="G45"/>
  <c r="J48"/>
  <c r="G71"/>
  <c r="H45"/>
  <c r="C45"/>
  <c r="C27" i="53"/>
  <c r="H135"/>
  <c r="H72"/>
  <c r="F72"/>
  <c r="E72"/>
  <c r="D72"/>
  <c r="G71"/>
  <c r="C69"/>
  <c r="C72" s="1"/>
  <c r="G68"/>
  <c r="G67"/>
  <c r="G66"/>
  <c r="G65"/>
  <c r="G64"/>
  <c r="G63"/>
  <c r="G62"/>
  <c r="G61"/>
  <c r="G60"/>
  <c r="G59"/>
  <c r="G58"/>
  <c r="F54"/>
  <c r="E54"/>
  <c r="D54"/>
  <c r="H53"/>
  <c r="C53"/>
  <c r="H52"/>
  <c r="C52"/>
  <c r="C51"/>
  <c r="H50"/>
  <c r="G50"/>
  <c r="G54" s="1"/>
  <c r="F45"/>
  <c r="C44"/>
  <c r="H43"/>
  <c r="C43"/>
  <c r="H42"/>
  <c r="C41"/>
  <c r="C40"/>
  <c r="E39"/>
  <c r="H38"/>
  <c r="C38"/>
  <c r="C37"/>
  <c r="H36"/>
  <c r="C36"/>
  <c r="H35"/>
  <c r="G35"/>
  <c r="H34"/>
  <c r="G34"/>
  <c r="H33"/>
  <c r="C33"/>
  <c r="H32"/>
  <c r="C32"/>
  <c r="H31"/>
  <c r="C31"/>
  <c r="H30"/>
  <c r="E30"/>
  <c r="E45" s="1"/>
  <c r="F134" s="1"/>
  <c r="H87" s="1"/>
  <c r="F137" s="1"/>
  <c r="C29"/>
  <c r="H28"/>
  <c r="C28"/>
  <c r="H27"/>
  <c r="H26"/>
  <c r="C26"/>
  <c r="C25"/>
  <c r="H24"/>
  <c r="C24"/>
  <c r="H23"/>
  <c r="C23"/>
  <c r="H22"/>
  <c r="C22"/>
  <c r="H21"/>
  <c r="C21"/>
  <c r="D20"/>
  <c r="D45" s="1"/>
  <c r="C20"/>
  <c r="C19"/>
  <c r="H18"/>
  <c r="C18"/>
  <c r="H17"/>
  <c r="C17"/>
  <c r="J13" s="1"/>
  <c r="C16"/>
  <c r="C15"/>
  <c r="C43" i="52"/>
  <c r="K112" i="55" l="1"/>
  <c r="H107"/>
  <c r="H108" s="1"/>
  <c r="D114" s="1"/>
  <c r="H114" s="1"/>
  <c r="H111"/>
  <c r="H113" s="1"/>
  <c r="D113"/>
  <c r="F115"/>
  <c r="J45" i="54"/>
  <c r="D127"/>
  <c r="D129" s="1"/>
  <c r="K49"/>
  <c r="J60"/>
  <c r="F129"/>
  <c r="J134" i="53"/>
  <c r="J135" s="1"/>
  <c r="H45"/>
  <c r="G72"/>
  <c r="G45"/>
  <c r="C54"/>
  <c r="J53" s="1"/>
  <c r="F136"/>
  <c r="C45"/>
  <c r="J45" s="1"/>
  <c r="H24" i="52"/>
  <c r="C24"/>
  <c r="C28"/>
  <c r="G64"/>
  <c r="G63"/>
  <c r="G61"/>
  <c r="C70"/>
  <c r="C72" s="1"/>
  <c r="C53"/>
  <c r="C40"/>
  <c r="E27"/>
  <c r="H117"/>
  <c r="H72"/>
  <c r="F72"/>
  <c r="E72"/>
  <c r="D72"/>
  <c r="G71"/>
  <c r="G69"/>
  <c r="G68"/>
  <c r="G67"/>
  <c r="G66"/>
  <c r="G65"/>
  <c r="G62"/>
  <c r="G60"/>
  <c r="G59"/>
  <c r="G58"/>
  <c r="F54"/>
  <c r="E54"/>
  <c r="D54"/>
  <c r="H53"/>
  <c r="H52"/>
  <c r="C52"/>
  <c r="C51"/>
  <c r="H50"/>
  <c r="G50"/>
  <c r="G54" s="1"/>
  <c r="F45"/>
  <c r="C44"/>
  <c r="H43"/>
  <c r="H42"/>
  <c r="C41"/>
  <c r="E39"/>
  <c r="H38"/>
  <c r="C38"/>
  <c r="C37"/>
  <c r="H36"/>
  <c r="C36"/>
  <c r="H35"/>
  <c r="G35"/>
  <c r="H34"/>
  <c r="G34"/>
  <c r="H33"/>
  <c r="C33"/>
  <c r="H32"/>
  <c r="C32"/>
  <c r="H31"/>
  <c r="C31"/>
  <c r="H30"/>
  <c r="E30"/>
  <c r="C29"/>
  <c r="H28"/>
  <c r="H27"/>
  <c r="H26"/>
  <c r="C26"/>
  <c r="C25"/>
  <c r="H23"/>
  <c r="C23"/>
  <c r="H22"/>
  <c r="C22"/>
  <c r="H21"/>
  <c r="C21"/>
  <c r="D20"/>
  <c r="D45" s="1"/>
  <c r="J49" s="1"/>
  <c r="C20"/>
  <c r="C19"/>
  <c r="H18"/>
  <c r="C18"/>
  <c r="H17"/>
  <c r="C17"/>
  <c r="C16"/>
  <c r="C15"/>
  <c r="G69" i="49"/>
  <c r="C70"/>
  <c r="G64"/>
  <c r="E39"/>
  <c r="E30"/>
  <c r="C29"/>
  <c r="H120" i="51"/>
  <c r="H116"/>
  <c r="D122" s="1"/>
  <c r="F76"/>
  <c r="E76"/>
  <c r="F119" s="1"/>
  <c r="D76"/>
  <c r="C76"/>
  <c r="D119" s="1"/>
  <c r="G75"/>
  <c r="G74"/>
  <c r="G73"/>
  <c r="G72"/>
  <c r="G71"/>
  <c r="H70"/>
  <c r="H76" s="1"/>
  <c r="G70"/>
  <c r="G69"/>
  <c r="G68"/>
  <c r="G67"/>
  <c r="G66"/>
  <c r="G65"/>
  <c r="G64"/>
  <c r="G63"/>
  <c r="G62"/>
  <c r="G61"/>
  <c r="G60"/>
  <c r="G59"/>
  <c r="G58"/>
  <c r="G76" s="1"/>
  <c r="F54"/>
  <c r="E54"/>
  <c r="D54"/>
  <c r="H53"/>
  <c r="G53"/>
  <c r="H52"/>
  <c r="C52"/>
  <c r="C51"/>
  <c r="C54" s="1"/>
  <c r="H50"/>
  <c r="G50"/>
  <c r="G54" s="1"/>
  <c r="F45"/>
  <c r="E45"/>
  <c r="C44"/>
  <c r="H43"/>
  <c r="E43"/>
  <c r="H42"/>
  <c r="G42"/>
  <c r="C41"/>
  <c r="G40"/>
  <c r="H38"/>
  <c r="C38"/>
  <c r="C37"/>
  <c r="H36"/>
  <c r="C36"/>
  <c r="H35"/>
  <c r="G35"/>
  <c r="H34"/>
  <c r="G34"/>
  <c r="H33"/>
  <c r="C33"/>
  <c r="H32"/>
  <c r="C32"/>
  <c r="H31"/>
  <c r="C31"/>
  <c r="H30"/>
  <c r="C30"/>
  <c r="H28"/>
  <c r="C28"/>
  <c r="H27"/>
  <c r="G27"/>
  <c r="G45" s="1"/>
  <c r="H26"/>
  <c r="C26"/>
  <c r="C25"/>
  <c r="H23"/>
  <c r="C23"/>
  <c r="H22"/>
  <c r="C22"/>
  <c r="H21"/>
  <c r="C21"/>
  <c r="D20"/>
  <c r="D45" s="1"/>
  <c r="C20"/>
  <c r="C19"/>
  <c r="H18"/>
  <c r="C18"/>
  <c r="H17"/>
  <c r="H45" s="1"/>
  <c r="C17"/>
  <c r="C16"/>
  <c r="C15"/>
  <c r="C45" s="1"/>
  <c r="H158" i="50"/>
  <c r="H154"/>
  <c r="F160" s="1"/>
  <c r="H143"/>
  <c r="D160" s="1"/>
  <c r="H95"/>
  <c r="F95"/>
  <c r="E95"/>
  <c r="D95"/>
  <c r="C95"/>
  <c r="G94"/>
  <c r="G93"/>
  <c r="G92"/>
  <c r="G91"/>
  <c r="G90"/>
  <c r="G88"/>
  <c r="G87"/>
  <c r="G86"/>
  <c r="G85"/>
  <c r="G84"/>
  <c r="G83"/>
  <c r="G82"/>
  <c r="G81"/>
  <c r="G80"/>
  <c r="G79"/>
  <c r="G78"/>
  <c r="G77"/>
  <c r="G76"/>
  <c r="G73"/>
  <c r="G72"/>
  <c r="G71"/>
  <c r="G70"/>
  <c r="G69"/>
  <c r="G68"/>
  <c r="G67"/>
  <c r="G66"/>
  <c r="G65"/>
  <c r="G64"/>
  <c r="G63"/>
  <c r="G62"/>
  <c r="G61"/>
  <c r="G60"/>
  <c r="G59"/>
  <c r="G58"/>
  <c r="G95" s="1"/>
  <c r="E54"/>
  <c r="C54"/>
  <c r="H53"/>
  <c r="G53"/>
  <c r="H52"/>
  <c r="G52"/>
  <c r="C51"/>
  <c r="H50"/>
  <c r="H54" s="1"/>
  <c r="G50"/>
  <c r="G54" s="1"/>
  <c r="F45"/>
  <c r="D45"/>
  <c r="H43"/>
  <c r="E43"/>
  <c r="E45" s="1"/>
  <c r="H42"/>
  <c r="G42"/>
  <c r="C41"/>
  <c r="G40"/>
  <c r="H38"/>
  <c r="C38"/>
  <c r="C37"/>
  <c r="H36"/>
  <c r="C36"/>
  <c r="H35"/>
  <c r="G35"/>
  <c r="H34"/>
  <c r="G34"/>
  <c r="H33"/>
  <c r="C33"/>
  <c r="H32"/>
  <c r="C32"/>
  <c r="H31"/>
  <c r="C31"/>
  <c r="H30"/>
  <c r="C30"/>
  <c r="H29"/>
  <c r="C29"/>
  <c r="H28"/>
  <c r="C28"/>
  <c r="H27"/>
  <c r="G27"/>
  <c r="H26"/>
  <c r="C26"/>
  <c r="C25"/>
  <c r="H24"/>
  <c r="C24"/>
  <c r="H23"/>
  <c r="C23"/>
  <c r="H22"/>
  <c r="C22"/>
  <c r="H21"/>
  <c r="H45" s="1"/>
  <c r="C21"/>
  <c r="D20"/>
  <c r="C20"/>
  <c r="C19"/>
  <c r="H18"/>
  <c r="C18"/>
  <c r="H17"/>
  <c r="G17"/>
  <c r="G45" s="1"/>
  <c r="C16"/>
  <c r="C15"/>
  <c r="C45" s="1"/>
  <c r="D115" i="55" l="1"/>
  <c r="H115"/>
  <c r="H130" i="54"/>
  <c r="F131"/>
  <c r="H127"/>
  <c r="D134" i="53"/>
  <c r="H130" s="1"/>
  <c r="H131" s="1"/>
  <c r="D137" s="1"/>
  <c r="F138"/>
  <c r="G45" i="52"/>
  <c r="H45"/>
  <c r="G72"/>
  <c r="C54"/>
  <c r="E45"/>
  <c r="F116" s="1"/>
  <c r="C45"/>
  <c r="D116" s="1"/>
  <c r="F121" i="51"/>
  <c r="H87"/>
  <c r="H88" s="1"/>
  <c r="F122" s="1"/>
  <c r="H122" s="1"/>
  <c r="D121"/>
  <c r="D123" s="1"/>
  <c r="H119"/>
  <c r="H121" s="1"/>
  <c r="D157" i="50"/>
  <c r="H160"/>
  <c r="F157"/>
  <c r="F159" s="1"/>
  <c r="F161" s="1"/>
  <c r="H129" i="54" l="1"/>
  <c r="H131" s="1"/>
  <c r="D131"/>
  <c r="H137" i="53"/>
  <c r="J136"/>
  <c r="J137" s="1"/>
  <c r="D136"/>
  <c r="H134"/>
  <c r="H136" s="1"/>
  <c r="H112" i="52"/>
  <c r="H113" s="1"/>
  <c r="D119" s="1"/>
  <c r="H84"/>
  <c r="H85" s="1"/>
  <c r="F119" s="1"/>
  <c r="D118"/>
  <c r="F118"/>
  <c r="F123" i="51"/>
  <c r="H123"/>
  <c r="D159" i="50"/>
  <c r="D161" s="1"/>
  <c r="H161" s="1"/>
  <c r="H157"/>
  <c r="H159" s="1"/>
  <c r="H138" i="53" l="1"/>
  <c r="D138"/>
  <c r="H119" i="52"/>
  <c r="H116"/>
  <c r="H118" s="1"/>
  <c r="F120"/>
  <c r="H120" i="49"/>
  <c r="F70"/>
  <c r="E70"/>
  <c r="D70"/>
  <c r="G68"/>
  <c r="H70"/>
  <c r="G67"/>
  <c r="G66"/>
  <c r="G65"/>
  <c r="G63"/>
  <c r="G62"/>
  <c r="G61"/>
  <c r="G60"/>
  <c r="G59"/>
  <c r="G58"/>
  <c r="F54"/>
  <c r="E54"/>
  <c r="D54"/>
  <c r="H53"/>
  <c r="G53"/>
  <c r="H52"/>
  <c r="C52"/>
  <c r="C51"/>
  <c r="H50"/>
  <c r="G50"/>
  <c r="F45"/>
  <c r="C44"/>
  <c r="H43"/>
  <c r="E43"/>
  <c r="E45" s="1"/>
  <c r="H42"/>
  <c r="C41"/>
  <c r="G40"/>
  <c r="H38"/>
  <c r="C38"/>
  <c r="C37"/>
  <c r="H36"/>
  <c r="C36"/>
  <c r="H35"/>
  <c r="G35"/>
  <c r="H34"/>
  <c r="G34"/>
  <c r="H33"/>
  <c r="C33"/>
  <c r="H32"/>
  <c r="C32"/>
  <c r="H31"/>
  <c r="C31"/>
  <c r="H30"/>
  <c r="H28"/>
  <c r="C28"/>
  <c r="H27"/>
  <c r="H26"/>
  <c r="C26"/>
  <c r="C25"/>
  <c r="H23"/>
  <c r="C23"/>
  <c r="H22"/>
  <c r="C22"/>
  <c r="H21"/>
  <c r="C21"/>
  <c r="D20"/>
  <c r="D45" s="1"/>
  <c r="C20"/>
  <c r="C19"/>
  <c r="H18"/>
  <c r="C18"/>
  <c r="H17"/>
  <c r="C17"/>
  <c r="C16"/>
  <c r="C15"/>
  <c r="H120" i="52" l="1"/>
  <c r="D120"/>
  <c r="G45" i="49"/>
  <c r="F119"/>
  <c r="H81" s="1"/>
  <c r="H82" s="1"/>
  <c r="F122" s="1"/>
  <c r="C54"/>
  <c r="G54"/>
  <c r="H45"/>
  <c r="G70"/>
  <c r="C45"/>
  <c r="D119" l="1"/>
  <c r="H113" s="1"/>
  <c r="H114" s="1"/>
  <c r="D122" s="1"/>
  <c r="F121"/>
  <c r="H119" l="1"/>
  <c r="H121" s="1"/>
  <c r="F123"/>
  <c r="D121"/>
  <c r="H122"/>
  <c r="K151" i="44"/>
  <c r="H123" i="49" l="1"/>
  <c r="D123"/>
  <c r="J92" i="44"/>
  <c r="J94" s="1"/>
  <c r="M159" l="1"/>
  <c r="J16" l="1"/>
  <c r="G28" l="1"/>
  <c r="H99"/>
  <c r="F99"/>
  <c r="E99"/>
  <c r="D99"/>
  <c r="E54"/>
  <c r="E39"/>
  <c r="F45"/>
  <c r="D45"/>
  <c r="C84"/>
  <c r="C83"/>
  <c r="C99" s="1"/>
  <c r="G95"/>
  <c r="G94"/>
  <c r="G96"/>
  <c r="L158"/>
  <c r="C52" l="1"/>
  <c r="G87"/>
  <c r="G85"/>
  <c r="G82"/>
  <c r="G81"/>
  <c r="C25"/>
  <c r="G98"/>
  <c r="G91"/>
  <c r="G97"/>
  <c r="G93"/>
  <c r="G80"/>
  <c r="G92"/>
  <c r="G90"/>
  <c r="G89"/>
  <c r="G68"/>
  <c r="G69"/>
  <c r="G70"/>
  <c r="G88"/>
  <c r="G66"/>
  <c r="G65"/>
  <c r="C32"/>
  <c r="C44"/>
  <c r="C29"/>
  <c r="J18"/>
  <c r="C17"/>
  <c r="J17"/>
  <c r="C18"/>
  <c r="C23"/>
  <c r="C20"/>
  <c r="G78"/>
  <c r="C51"/>
  <c r="C54" s="1"/>
  <c r="J19" l="1"/>
  <c r="G24"/>
  <c r="G31"/>
  <c r="G26"/>
  <c r="G21"/>
  <c r="H76" i="46"/>
  <c r="E76"/>
  <c r="D76"/>
  <c r="C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F54"/>
  <c r="E54"/>
  <c r="D54"/>
  <c r="H53"/>
  <c r="G53"/>
  <c r="H52"/>
  <c r="C52"/>
  <c r="C51"/>
  <c r="H50"/>
  <c r="G50"/>
  <c r="G49"/>
  <c r="G54" s="1"/>
  <c r="F45"/>
  <c r="D45"/>
  <c r="H43"/>
  <c r="E43"/>
  <c r="E45" s="1"/>
  <c r="H42"/>
  <c r="G42"/>
  <c r="C41"/>
  <c r="G40"/>
  <c r="H38"/>
  <c r="C38"/>
  <c r="C37"/>
  <c r="H36"/>
  <c r="C36"/>
  <c r="H35"/>
  <c r="G35"/>
  <c r="H34"/>
  <c r="G34"/>
  <c r="H33"/>
  <c r="C33"/>
  <c r="H32"/>
  <c r="C32"/>
  <c r="H31"/>
  <c r="C31"/>
  <c r="H30"/>
  <c r="C30"/>
  <c r="H29"/>
  <c r="C29"/>
  <c r="H28"/>
  <c r="C28"/>
  <c r="H27"/>
  <c r="G27"/>
  <c r="H26"/>
  <c r="C26"/>
  <c r="C25"/>
  <c r="H24"/>
  <c r="C24"/>
  <c r="H23"/>
  <c r="C23"/>
  <c r="H22"/>
  <c r="C22"/>
  <c r="H21"/>
  <c r="C21"/>
  <c r="H20"/>
  <c r="C20"/>
  <c r="C19"/>
  <c r="H18"/>
  <c r="C18"/>
  <c r="H17"/>
  <c r="C17"/>
  <c r="C16"/>
  <c r="C15"/>
  <c r="C45" l="1"/>
  <c r="G45"/>
  <c r="H54"/>
  <c r="H45"/>
  <c r="C54"/>
  <c r="G76"/>
  <c r="D124"/>
  <c r="F124"/>
  <c r="K125" l="1"/>
  <c r="H92"/>
  <c r="H93" s="1"/>
  <c r="F127" s="1"/>
  <c r="K124"/>
  <c r="H124"/>
  <c r="H120"/>
  <c r="H121" s="1"/>
  <c r="D127" s="1"/>
  <c r="H127" l="1"/>
  <c r="H24" i="44"/>
  <c r="C22" l="1"/>
  <c r="H23"/>
  <c r="H29"/>
  <c r="H32"/>
  <c r="H43"/>
  <c r="E43"/>
  <c r="E45" s="1"/>
  <c r="H26"/>
  <c r="H30"/>
  <c r="C30"/>
  <c r="H35"/>
  <c r="H34"/>
  <c r="C36"/>
  <c r="G74" l="1"/>
  <c r="G73"/>
  <c r="G86"/>
  <c r="G72"/>
  <c r="G42"/>
  <c r="G75"/>
  <c r="G50"/>
  <c r="G63"/>
  <c r="G62"/>
  <c r="G79"/>
  <c r="G77"/>
  <c r="G76"/>
  <c r="G71"/>
  <c r="G60"/>
  <c r="G61"/>
  <c r="G59"/>
  <c r="G58"/>
  <c r="G67"/>
  <c r="G64"/>
  <c r="H53"/>
  <c r="G53"/>
  <c r="H52"/>
  <c r="H50"/>
  <c r="H42"/>
  <c r="C41"/>
  <c r="G40"/>
  <c r="H38"/>
  <c r="C38"/>
  <c r="C37"/>
  <c r="H36"/>
  <c r="G35"/>
  <c r="G34"/>
  <c r="H33"/>
  <c r="C33"/>
  <c r="H31"/>
  <c r="H28"/>
  <c r="H27"/>
  <c r="G27"/>
  <c r="H22"/>
  <c r="H21"/>
  <c r="H20"/>
  <c r="C19"/>
  <c r="H18"/>
  <c r="H17"/>
  <c r="C16"/>
  <c r="C15"/>
  <c r="G99" l="1"/>
  <c r="H54"/>
  <c r="H45"/>
  <c r="G54"/>
  <c r="C45"/>
  <c r="K16"/>
  <c r="G45"/>
  <c r="F153"/>
  <c r="F103" i="43"/>
  <c r="D103"/>
  <c r="H88"/>
  <c r="D105" s="1"/>
  <c r="H70"/>
  <c r="E70"/>
  <c r="D70"/>
  <c r="C70"/>
  <c r="G69"/>
  <c r="G68"/>
  <c r="G67"/>
  <c r="G66"/>
  <c r="G65"/>
  <c r="G64"/>
  <c r="G63"/>
  <c r="G62"/>
  <c r="G61"/>
  <c r="G60"/>
  <c r="G59"/>
  <c r="G58"/>
  <c r="F54"/>
  <c r="E54"/>
  <c r="D54"/>
  <c r="H53"/>
  <c r="G53"/>
  <c r="H52"/>
  <c r="C52"/>
  <c r="C51"/>
  <c r="H50"/>
  <c r="C50"/>
  <c r="G49"/>
  <c r="G54" s="1"/>
  <c r="F45"/>
  <c r="D45"/>
  <c r="C44"/>
  <c r="H43"/>
  <c r="E43"/>
  <c r="E45" s="1"/>
  <c r="H42"/>
  <c r="C41"/>
  <c r="G40"/>
  <c r="H38"/>
  <c r="C38"/>
  <c r="C37"/>
  <c r="H36"/>
  <c r="C36"/>
  <c r="G35"/>
  <c r="G34"/>
  <c r="H33"/>
  <c r="C33"/>
  <c r="H32"/>
  <c r="C32"/>
  <c r="H31"/>
  <c r="C31"/>
  <c r="H30"/>
  <c r="G30"/>
  <c r="H29"/>
  <c r="C29"/>
  <c r="H28"/>
  <c r="C28"/>
  <c r="H27"/>
  <c r="G27"/>
  <c r="H26"/>
  <c r="G26"/>
  <c r="C25"/>
  <c r="G24"/>
  <c r="H22"/>
  <c r="C22"/>
  <c r="H21"/>
  <c r="C21"/>
  <c r="H20"/>
  <c r="C20"/>
  <c r="C19"/>
  <c r="H18"/>
  <c r="C18"/>
  <c r="H17"/>
  <c r="C17"/>
  <c r="C16"/>
  <c r="C15"/>
  <c r="J154" i="44" l="1"/>
  <c r="K154" s="1"/>
  <c r="J53"/>
  <c r="H45" i="43"/>
  <c r="G45"/>
  <c r="C54"/>
  <c r="H54"/>
  <c r="J161" i="44"/>
  <c r="H149"/>
  <c r="H150" s="1"/>
  <c r="K45"/>
  <c r="K47" s="1"/>
  <c r="D153"/>
  <c r="F102" i="43"/>
  <c r="F104" s="1"/>
  <c r="G70"/>
  <c r="C45"/>
  <c r="D102" s="1"/>
  <c r="H103"/>
  <c r="H98"/>
  <c r="H99" s="1"/>
  <c r="F105" s="1"/>
  <c r="H105" s="1"/>
  <c r="F156" i="44" l="1"/>
  <c r="J150"/>
  <c r="K153"/>
  <c r="K158" s="1"/>
  <c r="L160" s="1"/>
  <c r="J153"/>
  <c r="J155" s="1"/>
  <c r="H139"/>
  <c r="H140" s="1"/>
  <c r="D156" s="1"/>
  <c r="H156" s="1"/>
  <c r="H153"/>
  <c r="F106" i="43"/>
  <c r="D104"/>
  <c r="D106" s="1"/>
  <c r="D125" i="46" s="1"/>
  <c r="H102" i="43"/>
  <c r="H104" s="1"/>
  <c r="H106" s="1"/>
  <c r="J160" i="44" l="1"/>
  <c r="D126" i="46"/>
  <c r="D128" s="1"/>
  <c r="F125"/>
  <c r="F126" s="1"/>
  <c r="F128" s="1"/>
  <c r="F154" i="44" s="1"/>
  <c r="F155" s="1"/>
  <c r="F157" s="1"/>
  <c r="M160"/>
  <c r="M153"/>
  <c r="D155"/>
  <c r="D157" s="1"/>
  <c r="E43" i="19"/>
  <c r="C20"/>
  <c r="H154" i="44" l="1"/>
  <c r="H155" s="1"/>
  <c r="H157" s="1"/>
  <c r="M161"/>
  <c r="M163" s="1"/>
  <c r="M165" s="1"/>
  <c r="H125" i="46"/>
  <c r="H126" s="1"/>
  <c r="H128" s="1"/>
  <c r="H53" i="19"/>
  <c r="C51"/>
  <c r="C53"/>
  <c r="C37"/>
  <c r="C22"/>
  <c r="C18"/>
  <c r="C32" l="1"/>
  <c r="C29"/>
  <c r="C36" l="1"/>
  <c r="C19"/>
  <c r="C17"/>
  <c r="C41"/>
  <c r="C33"/>
  <c r="G24" l="1"/>
  <c r="D22" l="1"/>
  <c r="C38"/>
  <c r="G72"/>
  <c r="C52"/>
  <c r="G71"/>
  <c r="G70"/>
  <c r="G69"/>
  <c r="C25"/>
  <c r="E30"/>
  <c r="D26"/>
  <c r="D21"/>
  <c r="G34"/>
  <c r="C21"/>
  <c r="H54" l="1"/>
  <c r="H51"/>
  <c r="F46"/>
  <c r="D46"/>
  <c r="G59" l="1"/>
  <c r="E74"/>
  <c r="C55"/>
  <c r="C74"/>
  <c r="G31"/>
  <c r="G40"/>
  <c r="H30"/>
  <c r="H42"/>
  <c r="H32" l="1"/>
  <c r="H33"/>
  <c r="H29"/>
  <c r="H18"/>
  <c r="H17"/>
  <c r="F55"/>
  <c r="D55"/>
  <c r="E55"/>
  <c r="G50"/>
  <c r="G54"/>
  <c r="H120" l="1"/>
  <c r="G65"/>
  <c r="G66"/>
  <c r="G67"/>
  <c r="G68"/>
  <c r="G73"/>
  <c r="G64"/>
  <c r="G61"/>
  <c r="G62"/>
  <c r="G63"/>
  <c r="G60"/>
  <c r="G74" l="1"/>
  <c r="H43"/>
  <c r="H27"/>
  <c r="G27"/>
  <c r="G35"/>
  <c r="H36"/>
  <c r="H38" l="1"/>
  <c r="C16"/>
  <c r="C15"/>
  <c r="H20"/>
  <c r="H46" l="1"/>
  <c r="G55"/>
  <c r="D44" i="38" l="1"/>
  <c r="C44"/>
  <c r="E40"/>
  <c r="E29"/>
  <c r="E26"/>
  <c r="E25"/>
  <c r="E23"/>
  <c r="E21"/>
  <c r="E20"/>
  <c r="E18"/>
  <c r="E16"/>
  <c r="E15"/>
  <c r="E13"/>
  <c r="E44" l="1"/>
  <c r="H55" i="19" l="1"/>
  <c r="D74" l="1"/>
  <c r="H74"/>
  <c r="G26" l="1"/>
  <c r="G28"/>
  <c r="E46"/>
  <c r="C46"/>
  <c r="D119" l="1"/>
  <c r="F119"/>
  <c r="G46"/>
  <c r="H90"/>
  <c r="F121"/>
  <c r="H119"/>
  <c r="H115"/>
  <c r="D121"/>
  <c r="H91" l="1"/>
  <c r="F122" s="1"/>
  <c r="F123" s="1"/>
  <c r="H116"/>
  <c r="D122" s="1"/>
  <c r="H121"/>
  <c r="H122" l="1"/>
  <c r="H123" s="1"/>
  <c r="D123"/>
</calcChain>
</file>

<file path=xl/sharedStrings.xml><?xml version="1.0" encoding="utf-8"?>
<sst xmlns="http://schemas.openxmlformats.org/spreadsheetml/2006/main" count="3647" uniqueCount="481">
  <si>
    <t>NO</t>
  </si>
  <si>
    <t>ASN INSTANSI</t>
  </si>
  <si>
    <t>DANA</t>
  </si>
  <si>
    <t>ZAKAT</t>
  </si>
  <si>
    <t>JML ORG</t>
  </si>
  <si>
    <t>INFAK</t>
  </si>
  <si>
    <t>DANA INFAK &amp; ZAKAT</t>
  </si>
  <si>
    <t>KET</t>
  </si>
  <si>
    <t>JML ORG ZAKAT &amp; INFAK</t>
  </si>
  <si>
    <t>NAMA ORANG</t>
  </si>
  <si>
    <t>JUMLAH</t>
  </si>
  <si>
    <t xml:space="preserve">JUMLAH </t>
  </si>
  <si>
    <t>JUMLAH INFAK &amp; ZAKAT</t>
  </si>
  <si>
    <t>1 Orang</t>
  </si>
  <si>
    <t>JENIS ZAKAT</t>
  </si>
  <si>
    <t>PEGAWAI KANTOR KEC. XIV KOTO</t>
  </si>
  <si>
    <t>PEGAWAI KANTOR KEC. AIR MANJUNTO</t>
  </si>
  <si>
    <t>PEGAWAI KAN.KEC. KOTA MUKOMUKO</t>
  </si>
  <si>
    <t>PEGAWAI KANTOR KEC. LUBUK PINANG</t>
  </si>
  <si>
    <t>PEGAWAI KAN. KEC. TERAS TERUNJAM</t>
  </si>
  <si>
    <t>II. DAFTAR ZAKAT PEGAWAI KECAMATAN SE - KABUPATEN MUKOMUKO</t>
  </si>
  <si>
    <t>III. DAFTAR  ZAKAT  PERORANGAN MELALUI BAZNAS KAB. MUKOMUKO</t>
  </si>
  <si>
    <t>Pengawas SMA/SMK Kab.Mukomuko</t>
  </si>
  <si>
    <t>Dinas Pekerjaan Umum dan Penataan Ruang</t>
  </si>
  <si>
    <t xml:space="preserve">Pegawai Badan Perencanaan, Penelitian dan Pengembangan Daerah </t>
  </si>
  <si>
    <t>Pegawai Badan Kepegawaian dan Pengembangan Sumber Daya Manusia</t>
  </si>
  <si>
    <t>Pegawai Dinas Pengendalian, Penduduk, Keluarga Berencana, Pemberdayaan Perempuan dan Perlindungan Anak</t>
  </si>
  <si>
    <t>Pegawai Dinas Ketahanan Pangan</t>
  </si>
  <si>
    <t>Pegawai Dinas Sosial</t>
  </si>
  <si>
    <t>Pegawai Dinas Kependudukan dan Catatan Sipil</t>
  </si>
  <si>
    <t>Pegawai Dinas Pemberdayaan Masyarakat dan Desa</t>
  </si>
  <si>
    <t>Pegawai Dinas Penanaman Modal,  Pelayanan, Perizinan dan Tenaga Kerja</t>
  </si>
  <si>
    <t xml:space="preserve">Pegawai Dinas Lingkungan Hidup </t>
  </si>
  <si>
    <t>Pegawai Dinas Perumahan Rakyat dan Kawasan Pemukiman</t>
  </si>
  <si>
    <t>Pegawai Badan Keuangan Daerah</t>
  </si>
  <si>
    <t>Pegawai Kantor Kesatuan Bangsa dan Politik</t>
  </si>
  <si>
    <t>Pegawai Dinas Pendidikan dan Kebudayaan</t>
  </si>
  <si>
    <t>Pegawai Dinas Kelautan dan Perikanan</t>
  </si>
  <si>
    <t>Pegawai Dinas Perindustrian, Perdagangan, Koperasi dan Usaha Kecil Menengah Daerah</t>
  </si>
  <si>
    <t>Pegawai Dinas Satuan Polisi Pamong Praja dan Pemadam Kebakaran</t>
  </si>
  <si>
    <t>Pegawai Dinas Pertanian</t>
  </si>
  <si>
    <t>Pegawai Inspektorat</t>
  </si>
  <si>
    <t>Pegawai KEMENAG</t>
  </si>
  <si>
    <t>Pegawai Dinas Kearsipan dan Perpustakaan</t>
  </si>
  <si>
    <t>Pegawai Dinas Pariwisata Kepemudaan dan Olahraga</t>
  </si>
  <si>
    <t>Pegawai Dinas Kesehatan</t>
  </si>
  <si>
    <t>Pegawai Kantor RSUD</t>
  </si>
  <si>
    <t>Pegawai Dinas Komunikasi dan Informatika</t>
  </si>
  <si>
    <t>Pegawai Badan Penanggulangan Bencana Daerah</t>
  </si>
  <si>
    <t>Drs.H.M.Munir, M.Hum</t>
  </si>
  <si>
    <t>B. ZAKAT / INFAK BULAN INI</t>
  </si>
  <si>
    <t xml:space="preserve">     I. DAFTAR ZAKAT DAN INFAK ASN (INSTANSI) SE - KABUPATEN MUKOMUKO</t>
  </si>
  <si>
    <t>I</t>
  </si>
  <si>
    <t>TANGGAL PENYALURAN</t>
  </si>
  <si>
    <t>ASNAF PENERIMA</t>
  </si>
  <si>
    <t>JUMLAH PENERIMA</t>
  </si>
  <si>
    <t>PROGRAM PENYALURAN</t>
  </si>
  <si>
    <t>JUMLAH DANA YG DISALUR</t>
  </si>
  <si>
    <t>Miskin</t>
  </si>
  <si>
    <t>Bidang Pendidikan</t>
  </si>
  <si>
    <t>Bidang Kesehatan</t>
  </si>
  <si>
    <t>Fisabilillah</t>
  </si>
  <si>
    <t>Bidang Dakwah</t>
  </si>
  <si>
    <t>Amilin</t>
  </si>
  <si>
    <t>II</t>
  </si>
  <si>
    <t>PENYALURAN ZAKAT</t>
  </si>
  <si>
    <t>PENYALURAN INFAK</t>
  </si>
  <si>
    <t>PENYALURAN DANA BULAN INI</t>
  </si>
  <si>
    <t xml:space="preserve">LAPORAN PENGELOLAAN ZAKAT DAN INFAK BAZNAS KABUPATEN MUKOMUKO </t>
  </si>
  <si>
    <t>C .        PENYALURAN DANA BULAN INI :</t>
  </si>
  <si>
    <t>Pegawai SETDA Kabupaten Mukomuko</t>
  </si>
  <si>
    <t>1 Kegiatan</t>
  </si>
  <si>
    <t>Bendahara,</t>
  </si>
  <si>
    <t>Lita Agustia. N, SE</t>
  </si>
  <si>
    <t>Ketua,</t>
  </si>
  <si>
    <t>Mengetahui</t>
  </si>
  <si>
    <t>BUPATI Mukomuko</t>
  </si>
  <si>
    <t>WAKIL BUPATI Mukomuko</t>
  </si>
  <si>
    <t>Bdg ADM &amp; Jasa</t>
  </si>
  <si>
    <t xml:space="preserve">JENIS </t>
  </si>
  <si>
    <t xml:space="preserve">   D. REKAPITULASI PENERIMAAN DAN PENGELUARAN ZAKAT &amp; INFAK</t>
  </si>
  <si>
    <t>Jumlah</t>
  </si>
  <si>
    <t xml:space="preserve">1 Keg </t>
  </si>
  <si>
    <t>PENERIMAAN BULAN FEBRUARI</t>
  </si>
  <si>
    <t>JUMLAH PENERIMAAN &amp; SALDO BLN LALU</t>
  </si>
  <si>
    <t>Bidang Kesehatan / BPJS</t>
  </si>
  <si>
    <t>PENYALURAN BULAN FEBRUARI</t>
  </si>
  <si>
    <t>SALDO BULAN FEBRUARI</t>
  </si>
  <si>
    <t>SALDO BULAN MARET</t>
  </si>
  <si>
    <t>PENERIMAAN BULAN MARET</t>
  </si>
  <si>
    <t>PENYALURAN BULAN MARET</t>
  </si>
  <si>
    <t>Bidang Kesehatan/ BPJS</t>
  </si>
  <si>
    <t>31 Maret</t>
  </si>
  <si>
    <t>Anggota DPRD Kab. Mukomuko</t>
  </si>
  <si>
    <t>Pegawai Sekretariat Dewan Kab. Mukomuko</t>
  </si>
  <si>
    <t>DIANTO</t>
  </si>
  <si>
    <t>BUDIMAN, S.Pd.I (BANDAR RATU)</t>
  </si>
  <si>
    <t>FAKHRUDDIN, S.Pd.I (LUBUK PINANG)</t>
  </si>
  <si>
    <t>Amil</t>
  </si>
  <si>
    <t xml:space="preserve">Bidang Kesehatan </t>
  </si>
  <si>
    <t>HAMBA ALLAH (FL)</t>
  </si>
  <si>
    <t>Pegawai UPBU Bandar Udara Mukomuko</t>
  </si>
  <si>
    <t>Pegawai Dinas Pemberdayaan Masyarakat &amp; Desa</t>
  </si>
  <si>
    <t>JML MUZZAKI</t>
  </si>
  <si>
    <t>JML MUNFIQ</t>
  </si>
  <si>
    <t xml:space="preserve">Pegawai Sekretariat Dewan </t>
  </si>
  <si>
    <t xml:space="preserve">Bidang Dakwah </t>
  </si>
  <si>
    <t xml:space="preserve">Bidang Kesehatan (BPJS) </t>
  </si>
  <si>
    <t>Drs.H.SAIKUN MA'RUF (SP 06 KOTA PRAJA)</t>
  </si>
  <si>
    <t>PENERIMAAN BULAN JANUARI</t>
  </si>
  <si>
    <t>31 Januari</t>
  </si>
  <si>
    <t>PUSPITA SARIANDI</t>
  </si>
  <si>
    <t>PENYALURAN BULAN JANUARI</t>
  </si>
  <si>
    <t>SALDO BULAN JANUARI</t>
  </si>
  <si>
    <t>Jan-Feb</t>
  </si>
  <si>
    <t>REDO</t>
  </si>
  <si>
    <t>12 Januari</t>
  </si>
  <si>
    <t>13 Januari</t>
  </si>
  <si>
    <t>25 Januari</t>
  </si>
  <si>
    <t>Bidang Ekonomi (Bibit Sapi)</t>
  </si>
  <si>
    <t>09 Maret</t>
  </si>
  <si>
    <t>10 Maret</t>
  </si>
  <si>
    <t>LAUNA</t>
  </si>
  <si>
    <t>19 Orang</t>
  </si>
  <si>
    <t>Bidang Dakwah Zakat</t>
  </si>
  <si>
    <t>DAFA</t>
  </si>
  <si>
    <t>Ibnu Sabil</t>
  </si>
  <si>
    <t>-</t>
  </si>
  <si>
    <t>NIA NOVITA SARI (BANDAR RATU)</t>
  </si>
  <si>
    <t>SEPTA MARZIA (PASAR MUKOMUKO)</t>
  </si>
  <si>
    <t>SYAMHADI (PONDOK SUGUH)</t>
  </si>
  <si>
    <t>Bidang Ekonomi (Biaya Hidup Dhuafa)</t>
  </si>
  <si>
    <t>BULAN JANUARI 2022</t>
  </si>
  <si>
    <t xml:space="preserve">                    Mukomuko, 31 Januari 2022</t>
  </si>
  <si>
    <t>SALDO TAHUN 2021</t>
  </si>
  <si>
    <t>A. SALDO KAS BULAN LALU                                                                                                    : Rp. 61.835.673,-</t>
  </si>
  <si>
    <t>H. MUSPAR AG</t>
  </si>
  <si>
    <t>Drs.H.M.MUNIR. M.Hum</t>
  </si>
  <si>
    <t>Drs.H.ALI MUDA</t>
  </si>
  <si>
    <t>Hj. ROSMAWATI</t>
  </si>
  <si>
    <t>NYARIADI ( DSN BARU V KOTO)</t>
  </si>
  <si>
    <t xml:space="preserve">LITA </t>
  </si>
  <si>
    <t>`</t>
  </si>
  <si>
    <t>11 Januari</t>
  </si>
  <si>
    <t xml:space="preserve">Bidang Kemanusiaan </t>
  </si>
  <si>
    <t>Bidang Kesehatan (Tunggakan BPJS)</t>
  </si>
  <si>
    <t>98 Orang</t>
  </si>
  <si>
    <t xml:space="preserve">Bidang Ekonomi (Ukm) </t>
  </si>
  <si>
    <t>Terimakasih atas Zakat, Infak/Sedekah Bapak Ibu sekalian, semoga Allah SWT memberikan pahala atas Zakat, Infak/Sedekah yang ditunaikan, menjadi berkah dan suci atas harta yang lain. Bayarlah zakat Ke BAZNAS Kabupaten  Mukomuko melalui Rekening  BRI: 3549 0100 9392 530, Atau Bank Bengkulu : 005 0201 4049 55, Kontak Konfirmasi HP. 0813 7447 2599</t>
  </si>
  <si>
    <t xml:space="preserve">10 Orang / 3  Keg </t>
  </si>
  <si>
    <t>135 Orang/ 2 Keg</t>
  </si>
  <si>
    <t>BULAN FEBRUARI 2022</t>
  </si>
  <si>
    <t>A. SALDO KAS BULAN LALU                                                                                                             : Rp. 22.187.191,-</t>
  </si>
  <si>
    <t xml:space="preserve">                    Mukomuko, 28 Februari  2022</t>
  </si>
  <si>
    <t>09 Februari</t>
  </si>
  <si>
    <t>10 Februari</t>
  </si>
  <si>
    <t>Bid. Kemanusiaan (Biaya Perjalanan Jauh)</t>
  </si>
  <si>
    <t>14 Februari</t>
  </si>
  <si>
    <t>28 Februari</t>
  </si>
  <si>
    <t xml:space="preserve"> Bidang Dakwah</t>
  </si>
  <si>
    <t>127 Orang/ 2 Keg</t>
  </si>
  <si>
    <t xml:space="preserve">7 Orang /2 Keg </t>
  </si>
  <si>
    <t xml:space="preserve">                    Mukomuko, 31 Maret 2022</t>
  </si>
  <si>
    <t>ISLAMISASNI</t>
  </si>
  <si>
    <t>JAN-MAR</t>
  </si>
  <si>
    <t>IGIT SUMARTO (BADAR RATU)</t>
  </si>
  <si>
    <t>KAYARUDDIN (LUBUK PINANG)</t>
  </si>
  <si>
    <t>ROBI (LUBUK PINANG)</t>
  </si>
  <si>
    <t>21 Maret</t>
  </si>
  <si>
    <t>Fisailillah</t>
  </si>
  <si>
    <t>139 Orang/ 1 Keg</t>
  </si>
  <si>
    <t xml:space="preserve">12 Orang / 1 Keg </t>
  </si>
  <si>
    <t>A. SALDO KAS BULAN LALU                                                                                                                  : Rp. 7.476.753,-</t>
  </si>
  <si>
    <t>JULI</t>
  </si>
  <si>
    <t>BULAN APRIL T 2022</t>
  </si>
  <si>
    <t xml:space="preserve">                    Mukomuko, 30 April 2022</t>
  </si>
  <si>
    <t>SALDO BULAN APRIL</t>
  </si>
  <si>
    <t>PENERIMAAN BULAN APRIL</t>
  </si>
  <si>
    <t>PENYALURAN BULAN APRIL</t>
  </si>
  <si>
    <t>Jan-Apr</t>
  </si>
  <si>
    <t>BULAN APRIL 2022</t>
  </si>
  <si>
    <t>ABDUL HAKIM</t>
  </si>
  <si>
    <t xml:space="preserve">WETNA JUNITA </t>
  </si>
  <si>
    <t>NURHASNI</t>
  </si>
  <si>
    <t>Pegawai Dinas Perikanan</t>
  </si>
  <si>
    <t>JAN-FEB &amp; APR</t>
  </si>
  <si>
    <t>Mar-Apr</t>
  </si>
  <si>
    <t>JUNAIDI (RANAH KARYA)</t>
  </si>
  <si>
    <t>KODIRAN SUMBER MAKMUR</t>
  </si>
  <si>
    <t>UPZ DESA RAWA BANGUN</t>
  </si>
  <si>
    <t>UPZ KUA KEC. TERAMANG JAYA</t>
  </si>
  <si>
    <t>SUGIYO PRANOTO AGUNG JAYA</t>
  </si>
  <si>
    <t>Drs.H. ANSARI BANDAR RATU</t>
  </si>
  <si>
    <t>drg. ERAWITA BANDAR RATU</t>
  </si>
  <si>
    <t>AHMAD TAUFIK (LUBUK SANAI III)</t>
  </si>
  <si>
    <t>SUMARNI UJUNG PADANG</t>
  </si>
  <si>
    <t>UPZ KUA KEC. XIV KOTO</t>
  </si>
  <si>
    <t>UPZ KUA KEC. AIR MANJUNTO</t>
  </si>
  <si>
    <t>THOMAS DARMAN (LUBUK PINANG)</t>
  </si>
  <si>
    <t>ZAIDA RAHMAWATI (LUBUK PINANG)</t>
  </si>
  <si>
    <t>ROSMAWATI (LUBUK PINANG)</t>
  </si>
  <si>
    <t>MASYARAKAT MUKOMUKO</t>
  </si>
  <si>
    <t>UPZ KUA KEC. KOTA MUKOMUKO</t>
  </si>
  <si>
    <t>11 April</t>
  </si>
  <si>
    <t>12 April</t>
  </si>
  <si>
    <t>Bidang Ekonomi (Bibit Sawit)</t>
  </si>
  <si>
    <t>25 April</t>
  </si>
  <si>
    <t>27 April</t>
  </si>
  <si>
    <t>28 April</t>
  </si>
  <si>
    <t>30April</t>
  </si>
  <si>
    <t>30 April</t>
  </si>
  <si>
    <t xml:space="preserve">6 Orang / 1 Keg </t>
  </si>
  <si>
    <t>A. SALDO KAS BULAN LALU                                                                                                                  : Rp. 2.814.459,-</t>
  </si>
  <si>
    <t>KAHRINA (BANDAR RATU)</t>
  </si>
  <si>
    <t>SAKURA (UJUNG PADANG)</t>
  </si>
  <si>
    <t>ERIYANTO (BANDAR RATU)</t>
  </si>
  <si>
    <t>KARTUBI (RM)</t>
  </si>
  <si>
    <t>KPPN</t>
  </si>
  <si>
    <t>KANTOR PAJAK</t>
  </si>
  <si>
    <t>UPZ KUA IPUH (DONI AKHTIAR)</t>
  </si>
  <si>
    <t>AUNILAH (TIRTA MAKMUR)</t>
  </si>
  <si>
    <t>Drs.H.SAIKUN MA'RUF (AGUNG JAYA)</t>
  </si>
  <si>
    <t>amil</t>
  </si>
  <si>
    <t>151 Orang/ 1 Keg</t>
  </si>
  <si>
    <t>BULAN MEI 2022</t>
  </si>
  <si>
    <t>MA'RUF SANTOSO (RAWA MULYA)</t>
  </si>
  <si>
    <t>UPZ KUA KEC. SELAGAN RAYA</t>
  </si>
  <si>
    <t>UPZ KUA KEC. PONDOK SUGUH</t>
  </si>
  <si>
    <t>UPZ KUA KEC. AIR RAMI</t>
  </si>
  <si>
    <t>SETIO HERMAWAN</t>
  </si>
  <si>
    <t>UPZ KUA KEC. MALIN DEMAN</t>
  </si>
  <si>
    <t>UPZ KUA KEC. IPUH</t>
  </si>
  <si>
    <t>TOKO GHAZI SP 6</t>
  </si>
  <si>
    <t>UPZ KUA KEC. SUNGAI RUMBAI</t>
  </si>
  <si>
    <t>NOVA ARIANTI (PASAR MUKOMUKO)</t>
  </si>
  <si>
    <t>SUSTI PITRIA</t>
  </si>
  <si>
    <t>UPZ MASJID MUHAJIRIN LUBUK PINANG</t>
  </si>
  <si>
    <t>UPZ KUA KEC. V KOTO</t>
  </si>
  <si>
    <t>DEPI HARIADI K2 CELL (LUBUK PINANG)</t>
  </si>
  <si>
    <t>UPZ MASJID TUNGGAL JAYA</t>
  </si>
  <si>
    <t>UPZ KUA KEC. AIR DIKIT</t>
  </si>
  <si>
    <t>UPZ KUA KEC. LUBUK PINANG</t>
  </si>
  <si>
    <t>UPZ KUA KEC. PENARIK</t>
  </si>
  <si>
    <t>H. YUSNIAR (LUBUK PINANG)</t>
  </si>
  <si>
    <t>UPZ KUA KEC. TERAS TERUNJAM</t>
  </si>
  <si>
    <t>UPZ KUA KEC. XIV KOTO (SETORAN KE 2)</t>
  </si>
  <si>
    <t>UPZ KUA KEC. KOTA MUKOMUKO (SET KE 2)</t>
  </si>
  <si>
    <t>UPZ KUA KEC. AIR MANJUNTO (SETORAN KE 2)</t>
  </si>
  <si>
    <t>SUWIJI (AGUNG JAYA)</t>
  </si>
  <si>
    <t>OKA INDRA SAKTI (PAUH TERENJA)</t>
  </si>
  <si>
    <t>PENERIMAAN BULAN MEI</t>
  </si>
  <si>
    <t>PENYALURAN BULAN MEI</t>
  </si>
  <si>
    <t>SALDO BULAN MEI</t>
  </si>
  <si>
    <t xml:space="preserve">HAMBA ALLAH </t>
  </si>
  <si>
    <t xml:space="preserve">                    Mukomuko, 31 Mei 2022</t>
  </si>
  <si>
    <t>1</t>
  </si>
  <si>
    <t>09 Mei</t>
  </si>
  <si>
    <t>Bid. Dakwah</t>
  </si>
  <si>
    <t>2</t>
  </si>
  <si>
    <t>3</t>
  </si>
  <si>
    <t>4</t>
  </si>
  <si>
    <t>5</t>
  </si>
  <si>
    <t>10 Mei</t>
  </si>
  <si>
    <t>Bid. Kesehatan/ BPJS</t>
  </si>
  <si>
    <t>6</t>
  </si>
  <si>
    <t>7</t>
  </si>
  <si>
    <t>11 Mei</t>
  </si>
  <si>
    <t>Bid. Ekonomi (Rehab Rumah)</t>
  </si>
  <si>
    <t>8</t>
  </si>
  <si>
    <t>Bid. Pendidikan</t>
  </si>
  <si>
    <t>9</t>
  </si>
  <si>
    <t>10</t>
  </si>
  <si>
    <t>11</t>
  </si>
  <si>
    <t>12</t>
  </si>
  <si>
    <t>Bid. Kesehatan</t>
  </si>
  <si>
    <t>13</t>
  </si>
  <si>
    <t>14</t>
  </si>
  <si>
    <t>15</t>
  </si>
  <si>
    <t>16</t>
  </si>
  <si>
    <t>17</t>
  </si>
  <si>
    <t>18</t>
  </si>
  <si>
    <t>12 Mei</t>
  </si>
  <si>
    <t>19</t>
  </si>
  <si>
    <t>20</t>
  </si>
  <si>
    <t>21</t>
  </si>
  <si>
    <t>22</t>
  </si>
  <si>
    <t>13 Mei</t>
  </si>
  <si>
    <t>23</t>
  </si>
  <si>
    <t>20 Mei</t>
  </si>
  <si>
    <t>24</t>
  </si>
  <si>
    <t>25</t>
  </si>
  <si>
    <t>25 Mei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</si>
  <si>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</si>
  <si>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</si>
  <si>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</si>
  <si>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</si>
  <si>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</si>
  <si>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</si>
  <si>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</si>
  <si>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</si>
  <si>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</si>
  <si>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</si>
  <si>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</si>
  <si>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</si>
  <si>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Bid. Ekonomi (Bibit Sapi)</t>
  </si>
  <si>
    <t>38</t>
  </si>
  <si>
    <t>39</t>
  </si>
  <si>
    <t>40</t>
  </si>
  <si>
    <t>41</t>
  </si>
  <si>
    <t>42</t>
  </si>
  <si>
    <t>43</t>
  </si>
  <si>
    <t>31 Mei</t>
  </si>
  <si>
    <t>157 Orang/ 1 Keg</t>
  </si>
  <si>
    <t xml:space="preserve"> Drs. H.M.MUNIR, M.Hum</t>
  </si>
  <si>
    <t xml:space="preserve"> Drs. H. SAIKUN MARUF</t>
  </si>
  <si>
    <t xml:space="preserve"> BUDIMAN, S.Pd.I</t>
  </si>
  <si>
    <t xml:space="preserve"> H. FAKHRUDDIN, S.Pd.I</t>
  </si>
  <si>
    <t xml:space="preserve"> Drs.H.ALI MUDA</t>
  </si>
  <si>
    <t xml:space="preserve"> JUNAIDI (RANAH KARYA)</t>
  </si>
  <si>
    <t xml:space="preserve"> MUSPAR AG</t>
  </si>
  <si>
    <t xml:space="preserve"> LITA AGUSTIA NINGSIH</t>
  </si>
  <si>
    <t>APRIL-JUNI</t>
  </si>
  <si>
    <t>MEI-JUNI</t>
  </si>
  <si>
    <t xml:space="preserve"> NIA NOVITA SARI (BANDAR RATU)</t>
  </si>
  <si>
    <t xml:space="preserve"> DIANTO</t>
  </si>
  <si>
    <t xml:space="preserve"> HAMBA ALLAH (FL)</t>
  </si>
  <si>
    <t xml:space="preserve"> HAMBA ALLAH  (PSD)</t>
  </si>
  <si>
    <t xml:space="preserve"> UPZ KUA KEC. PONDOK SUGUH</t>
  </si>
  <si>
    <t xml:space="preserve"> UPZ KUA KEC. AIR DIKIT</t>
  </si>
  <si>
    <t xml:space="preserve">                    Mukomuko, 30 JUNI 2022</t>
  </si>
  <si>
    <t xml:space="preserve"> UPZ KUA KEC. SUNGAI RUMBAI</t>
  </si>
  <si>
    <t xml:space="preserve"> UPZ KUA KEC. TERAMANG JAYA</t>
  </si>
  <si>
    <t>07 Juni</t>
  </si>
  <si>
    <t xml:space="preserve">1 Kegiatan </t>
  </si>
  <si>
    <t>16 Juni</t>
  </si>
  <si>
    <t>30 Juni</t>
  </si>
  <si>
    <t>06 Juni</t>
  </si>
  <si>
    <t>Bidang Ekonomi</t>
  </si>
  <si>
    <t>14 Juni</t>
  </si>
  <si>
    <t>Bidang Pendidikan (Bimtek Input Data Simba)</t>
  </si>
  <si>
    <t>PENERIMAAN BULAN JUNI</t>
  </si>
  <si>
    <t>PENYALURAN BULAN JUNI</t>
  </si>
  <si>
    <t>SALDO BULAN JUNI</t>
  </si>
  <si>
    <t>44</t>
  </si>
  <si>
    <t>BULAN JUNI 2022</t>
  </si>
  <si>
    <t>HAMBA ALLAH (TUNAI)</t>
  </si>
  <si>
    <t>7 Orang</t>
  </si>
  <si>
    <t>141Orang/ 3  Keg</t>
  </si>
  <si>
    <t xml:space="preserve">6 Orang / 2  Keg </t>
  </si>
  <si>
    <t>BULAN JULI 2022</t>
  </si>
  <si>
    <t>A. SALDO KAS BULAN LALU                                                                                                                  : Rp. 65.366.048,-</t>
  </si>
  <si>
    <t>dto</t>
  </si>
  <si>
    <t>A. SALDO KAS BULAN LALU                                                                                                                  : Rp. 237.444.590,-</t>
  </si>
  <si>
    <t>15 Juni</t>
  </si>
  <si>
    <t>A. SALDO KAS BULAN LALU                                                                                                                  : Rp. 217.462.078,-</t>
  </si>
  <si>
    <t xml:space="preserve"> UPZ KUA KEC. V KOTO</t>
  </si>
  <si>
    <t xml:space="preserve"> MASYARAKAT KAB. MUKOMUKO (KOTAK INFAK)</t>
  </si>
  <si>
    <t xml:space="preserve"> THOMAS &amp; ELPINA</t>
  </si>
  <si>
    <t xml:space="preserve"> DAFA</t>
  </si>
  <si>
    <t>PENERIMAAN BULAN JULI</t>
  </si>
  <si>
    <t>PENYALURAN BULAN JULI</t>
  </si>
  <si>
    <t>SALDO BULAN JULI</t>
  </si>
  <si>
    <t xml:space="preserve"> REDO</t>
  </si>
  <si>
    <t xml:space="preserve">                    Mukomuko, 31 JULI 2022</t>
  </si>
  <si>
    <t>04 Juli</t>
  </si>
  <si>
    <t>05 Juli</t>
  </si>
  <si>
    <t>Bid. Kesehatan (Sunatan Massal V Koto)</t>
  </si>
  <si>
    <t>07 Juli</t>
  </si>
  <si>
    <t>Bidang Kemanusiaan (Korban Hanyut)</t>
  </si>
  <si>
    <t>18 Juli</t>
  </si>
  <si>
    <t>31 Juli</t>
  </si>
  <si>
    <t xml:space="preserve">  136 Orang/ 1  Keg</t>
  </si>
  <si>
    <t xml:space="preserve">6 Orang / 1  Keg </t>
  </si>
  <si>
    <t xml:space="preserve"> Drs. H. SAIKUN MA'RUF</t>
  </si>
  <si>
    <t>BULAN AGUSTUS 2022</t>
  </si>
  <si>
    <t>A. SALDO KAS BULAN LALU                                                                                                                  : Rp. 193.316.449,-</t>
  </si>
  <si>
    <t>JUL-AGUS</t>
  </si>
  <si>
    <t>SUHERMANSYAH (PODOK LUNANG)</t>
  </si>
  <si>
    <t xml:space="preserve"> H. BUDIMAN, S.Pd.I</t>
  </si>
  <si>
    <t>Drs.H. ALI MUDA</t>
  </si>
  <si>
    <t>FONI (LUBUK PINANG)</t>
  </si>
  <si>
    <t>05 Agustus</t>
  </si>
  <si>
    <t>19 Agustus</t>
  </si>
  <si>
    <t>31 Agustus</t>
  </si>
  <si>
    <t xml:space="preserve">9 Orang / 1  Keg </t>
  </si>
  <si>
    <t>04 Agustus</t>
  </si>
  <si>
    <t xml:space="preserve">Bid. Kesehatan </t>
  </si>
  <si>
    <t>22 Agustus</t>
  </si>
  <si>
    <t>Fakir</t>
  </si>
  <si>
    <t>Bid. Kemanusiaan (Biaya Hidup Dhuafa dan Anak Yatim)</t>
  </si>
  <si>
    <t>23 Agustus</t>
  </si>
  <si>
    <t>24 Agustus</t>
  </si>
  <si>
    <t>143 Orang/ 1  Keg</t>
  </si>
  <si>
    <t>PENERIMAAN BULAN AGUSTUS</t>
  </si>
  <si>
    <t>PENYALURAN BULAN AGUSTUS</t>
  </si>
  <si>
    <t>SALDO BULAN AGUSTUS</t>
  </si>
  <si>
    <t xml:space="preserve">                    Mukomuko, 31 AGUSTUS 2022</t>
  </si>
  <si>
    <t>Bid. Kemanusiaan (Biaya Hidup Dhuafa &amp; Anak Yatim)</t>
  </si>
  <si>
    <t>BULAN SEPTEMBER 2022</t>
  </si>
  <si>
    <t>A. SALDO KAS BULAN LALU                                                                                                                  : Rp. 158.260.234,-</t>
  </si>
  <si>
    <t xml:space="preserve">                    Mukomuko, 30 September 2022</t>
  </si>
  <si>
    <t>AGSTS</t>
  </si>
  <si>
    <t xml:space="preserve"> KODORAN (SUMBER MAKMUR, LUPI)</t>
  </si>
  <si>
    <t xml:space="preserve"> EDISON (AGUNG JAYA)</t>
  </si>
  <si>
    <t xml:space="preserve"> MADRI, SKM (KOTO JAYA)</t>
  </si>
  <si>
    <t xml:space="preserve"> OKA INDRA SAKTI (PAUH TERENJA)</t>
  </si>
  <si>
    <t>UPZ KUA PONDOK SUGUH</t>
  </si>
  <si>
    <t>Hj. ROSMAWATI (LUBUK PINANG)</t>
  </si>
  <si>
    <t>15 September</t>
  </si>
  <si>
    <t>30 September</t>
  </si>
  <si>
    <t>06 September</t>
  </si>
  <si>
    <t>07 September</t>
  </si>
  <si>
    <t>08 September</t>
  </si>
  <si>
    <t>12 September</t>
  </si>
  <si>
    <t>13 September</t>
  </si>
  <si>
    <t>93 Orang</t>
  </si>
  <si>
    <t>14 September</t>
  </si>
  <si>
    <t>18 Orang</t>
  </si>
  <si>
    <t>16 September</t>
  </si>
  <si>
    <t>19 September</t>
  </si>
  <si>
    <t>Bidang Kemanusiaan</t>
  </si>
  <si>
    <t>PENERIMAAN BULAN SEPTEMBER</t>
  </si>
  <si>
    <t>PENYALURAN BULAN SEPTEMBER</t>
  </si>
  <si>
    <t>SALDO BULAN SEPTEMBER</t>
  </si>
  <si>
    <t>264 Orang/ 1  Keg</t>
  </si>
  <si>
    <t xml:space="preserve">10 Orang / 1 Keg </t>
  </si>
  <si>
    <t>BULAN OKTOBER 2022</t>
  </si>
  <si>
    <t>A. SALDO KAS BULAN LALU                                                                                                                  : Rp. 45.359.630,-</t>
  </si>
  <si>
    <t>PENERIMAAN BULAN OKTOBER</t>
  </si>
  <si>
    <t>PENYALURAN BULAN OKTOBER</t>
  </si>
  <si>
    <t>SALDO BULAN OKTOBER</t>
  </si>
  <si>
    <t xml:space="preserve">                    Mukomuko, 31 Oktober 2022</t>
  </si>
  <si>
    <t>SEPT</t>
  </si>
  <si>
    <t xml:space="preserve"> NURHASNI (BANDAR RATU)</t>
  </si>
  <si>
    <t xml:space="preserve"> BUDI HARTONO (DANAU NIBUNG)</t>
  </si>
  <si>
    <t xml:space="preserve"> HAMBA ALLAH (PS)</t>
  </si>
  <si>
    <t xml:space="preserve"> SUSTI PITRIA</t>
  </si>
  <si>
    <t xml:space="preserve"> JUNAIDI (LUBUK PINANG)</t>
  </si>
  <si>
    <t xml:space="preserve">07 Oktober </t>
  </si>
  <si>
    <t xml:space="preserve">18 Oktober </t>
  </si>
  <si>
    <t xml:space="preserve">31 Oktober </t>
  </si>
  <si>
    <t xml:space="preserve">06 Oktober </t>
  </si>
  <si>
    <t xml:space="preserve"> 153 Org/ 1  Keg</t>
  </si>
  <si>
    <t>BULAN NOVEMBER 2022</t>
  </si>
  <si>
    <t>A. SALDO KAS BULAN LALU                                                                                                                  : Rp. 25.229.092,-</t>
  </si>
  <si>
    <t>OKT</t>
  </si>
  <si>
    <t>ISLAMISASNI LUBUK PINANG</t>
  </si>
  <si>
    <t>Juli-Nov</t>
  </si>
  <si>
    <t xml:space="preserve"> HAMBA ALLAH (MH)</t>
  </si>
  <si>
    <t xml:space="preserve">10 November </t>
  </si>
  <si>
    <t xml:space="preserve">18 November </t>
  </si>
  <si>
    <t xml:space="preserve">30 November </t>
  </si>
  <si>
    <t>SALDO BULAN NOVEMBER</t>
  </si>
  <si>
    <t>PENYALURAN BULAN NOVEMBER</t>
  </si>
  <si>
    <t>PENERIMAAN BULAN NOVEMBER</t>
  </si>
  <si>
    <t xml:space="preserve">                    Mukomuko, 30 November 2022</t>
  </si>
  <si>
    <t xml:space="preserve"> 132 Org/ 1  Keg</t>
  </si>
  <si>
    <t>BULAN DESEMBER 2022</t>
  </si>
  <si>
    <t xml:space="preserve">                    Mukomuko, 31 Desember 2022</t>
  </si>
  <si>
    <t>SALDO BULAN DESEMBER</t>
  </si>
  <si>
    <t>PENYALURAN BULAN DESEMBER</t>
  </si>
  <si>
    <t>PENERIMAAN BULAN DESEMBER</t>
  </si>
  <si>
    <t>A. SALDO KAS BULAN LALU                                                                                                                  : Rp. 48.997.932,-</t>
  </si>
  <si>
    <t xml:space="preserve"> UPZ MUSHOLA AL-IKHLAS (TIRTA MULYA)</t>
  </si>
  <si>
    <t xml:space="preserve"> NISMILAWATI (RANAH KARYA)</t>
  </si>
  <si>
    <t xml:space="preserve"> ASEP SUPIANDI</t>
  </si>
  <si>
    <t>NOV-DES</t>
  </si>
  <si>
    <t xml:space="preserve"> KOTAK INFAK BAZNAS</t>
  </si>
  <si>
    <t xml:space="preserve"> IRDANIANTI</t>
  </si>
  <si>
    <t xml:space="preserve"> ROSMAWATI (LUBUK PINANG)</t>
  </si>
  <si>
    <t xml:space="preserve"> TRI HARDIATI (LUBUK PINANG)</t>
  </si>
  <si>
    <t xml:space="preserve">07 Desember </t>
  </si>
  <si>
    <t xml:space="preserve">12 Desember </t>
  </si>
  <si>
    <t>Bidang Bencana Alam</t>
  </si>
  <si>
    <t xml:space="preserve">22 Desember </t>
  </si>
  <si>
    <t xml:space="preserve">31 Desember </t>
  </si>
  <si>
    <t>Bidang KeManusiaan</t>
  </si>
  <si>
    <t xml:space="preserve"> 130 Org/ 1  Keg</t>
  </si>
  <si>
    <t xml:space="preserve">11 Orang / 1 Keg </t>
  </si>
  <si>
    <t xml:space="preserve"> FERI MADRI</t>
  </si>
  <si>
    <t>REKAPITULASI JUMLAH MUZZAKI DAN MUNFIK DI LINGKUNGAN DINAS INSTANSI SE- KAB. MUKOMUKO TAHUN 2022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</si>
</sst>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.00_-;_-* #,##0.00\-;_-* &quot;-&quot;??_-;_-@_-"/>
    <numFmt numFmtId="167" formatCode="_-* #,##0_-;_-* #,##0\-;_-* &quot;-&quot;??_-;_-@_-"/>
    <numFmt numFmtId="168" formatCode="_(* #,##0_);_(* \(#,##0\);_(* &quot;-&quot;??_);_(@_)"/>
    <numFmt numFmtId="169" formatCode="_-* #,##0_-;\-* #,##0_-;_-* &quot;-&quot;??_-;_-@_-"/>
  </numFmts>
  <fonts count="40">
    <font>
      <sz val="11"/>
      <color theme="1"/>
      <name val="Calibri"/>
      <family val="2"/>
      <charset val="178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charset val="178"/>
      <scheme val="minor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6"/>
      <name val="Times New Roman"/>
      <family val="1"/>
    </font>
    <font>
      <sz val="10"/>
      <name val="Calibri"/>
      <family val="2"/>
      <charset val="178"/>
      <scheme val="minor"/>
    </font>
    <font>
      <b/>
      <sz val="7"/>
      <name val="Times New Roman"/>
      <family val="1"/>
    </font>
    <font>
      <b/>
      <i/>
      <sz val="14"/>
      <name val="Times New Roman"/>
      <family val="1"/>
    </font>
    <font>
      <sz val="10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5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7" fontId="2" fillId="2" borderId="2" xfId="1" applyNumberFormat="1" applyFont="1" applyFill="1" applyBorder="1" applyAlignment="1">
      <alignment vertical="center"/>
    </xf>
    <xf numFmtId="167" fontId="2" fillId="2" borderId="2" xfId="1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7" fontId="2" fillId="2" borderId="13" xfId="1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/>
    </xf>
    <xf numFmtId="167" fontId="4" fillId="2" borderId="13" xfId="1" applyNumberFormat="1" applyFont="1" applyFill="1" applyBorder="1" applyAlignment="1">
      <alignment vertical="center"/>
    </xf>
    <xf numFmtId="167" fontId="4" fillId="2" borderId="13" xfId="1" applyNumberFormat="1" applyFont="1" applyFill="1" applyBorder="1" applyAlignment="1">
      <alignment horizontal="center" vertical="center"/>
    </xf>
    <xf numFmtId="167" fontId="2" fillId="2" borderId="13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9" xfId="0" applyFont="1" applyFill="1" applyBorder="1" applyAlignment="1">
      <alignment horizontal="center" vertical="top"/>
    </xf>
    <xf numFmtId="164" fontId="3" fillId="2" borderId="0" xfId="2" applyFont="1" applyFill="1"/>
    <xf numFmtId="166" fontId="3" fillId="2" borderId="0" xfId="1" applyFont="1" applyFill="1"/>
    <xf numFmtId="167" fontId="3" fillId="2" borderId="0" xfId="1" applyNumberFormat="1" applyFont="1" applyFill="1"/>
    <xf numFmtId="167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6" xfId="0" applyFont="1" applyFill="1" applyBorder="1" applyAlignment="1">
      <alignment vertical="center" textRotation="255"/>
    </xf>
    <xf numFmtId="0" fontId="3" fillId="2" borderId="2" xfId="0" applyFont="1" applyFill="1" applyBorder="1" applyAlignment="1">
      <alignment horizontal="center" textRotation="255"/>
    </xf>
    <xf numFmtId="0" fontId="15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7" fontId="3" fillId="2" borderId="13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7" fontId="1" fillId="2" borderId="13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17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167" fontId="3" fillId="2" borderId="2" xfId="1" applyNumberFormat="1" applyFont="1" applyFill="1" applyBorder="1" applyAlignment="1">
      <alignment vertical="center"/>
    </xf>
    <xf numFmtId="0" fontId="18" fillId="2" borderId="0" xfId="0" applyFont="1" applyFill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top"/>
    </xf>
    <xf numFmtId="167" fontId="19" fillId="2" borderId="0" xfId="1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0" xfId="0" applyNumberFormat="1" applyFont="1" applyFill="1"/>
    <xf numFmtId="0" fontId="3" fillId="2" borderId="5" xfId="0" applyFont="1" applyFill="1" applyBorder="1"/>
    <xf numFmtId="0" fontId="2" fillId="2" borderId="2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3" borderId="0" xfId="0" applyFont="1" applyFill="1"/>
    <xf numFmtId="167" fontId="16" fillId="2" borderId="13" xfId="1" applyNumberFormat="1" applyFont="1" applyFill="1" applyBorder="1" applyAlignment="1">
      <alignment vertical="center"/>
    </xf>
    <xf numFmtId="0" fontId="18" fillId="2" borderId="0" xfId="0" applyFont="1" applyFill="1" applyAlignment="1">
      <alignment horizont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 applyAlignment="1">
      <alignment vertical="center"/>
    </xf>
    <xf numFmtId="0" fontId="3" fillId="4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7" fontId="20" fillId="2" borderId="13" xfId="1" quotePrefix="1" applyNumberFormat="1" applyFont="1" applyFill="1" applyBorder="1" applyAlignment="1">
      <alignment horizontal="center" vertical="center"/>
    </xf>
    <xf numFmtId="167" fontId="17" fillId="2" borderId="13" xfId="1" applyNumberFormat="1" applyFont="1" applyFill="1" applyBorder="1" applyAlignment="1">
      <alignment horizontal="center" vertical="center"/>
    </xf>
    <xf numFmtId="164" fontId="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horizontal="center" vertical="center"/>
    </xf>
    <xf numFmtId="167" fontId="16" fillId="2" borderId="2" xfId="1" applyNumberFormat="1" applyFont="1" applyFill="1" applyBorder="1" applyAlignment="1">
      <alignment vertical="center"/>
    </xf>
    <xf numFmtId="167" fontId="17" fillId="2" borderId="2" xfId="1" applyNumberFormat="1" applyFont="1" applyFill="1" applyBorder="1" applyAlignment="1">
      <alignment horizontal="center" vertical="center"/>
    </xf>
    <xf numFmtId="167" fontId="16" fillId="2" borderId="2" xfId="1" applyNumberFormat="1" applyFont="1" applyFill="1" applyBorder="1" applyAlignment="1">
      <alignment horizontal="center" vertical="center"/>
    </xf>
    <xf numFmtId="167" fontId="16" fillId="2" borderId="2" xfId="1" quotePrefix="1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22" fillId="2" borderId="9" xfId="0" applyFont="1" applyFill="1" applyBorder="1" applyAlignment="1">
      <alignment horizontal="center" vertical="top"/>
    </xf>
    <xf numFmtId="167" fontId="16" fillId="2" borderId="0" xfId="0" applyNumberFormat="1" applyFont="1" applyFill="1"/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6" fillId="4" borderId="0" xfId="0" applyFont="1" applyFill="1"/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164" fontId="16" fillId="2" borderId="0" xfId="2" applyFont="1" applyFill="1" applyBorder="1"/>
    <xf numFmtId="167" fontId="17" fillId="2" borderId="2" xfId="1" applyNumberFormat="1" applyFont="1" applyFill="1" applyBorder="1" applyAlignment="1">
      <alignment vertical="center"/>
    </xf>
    <xf numFmtId="0" fontId="17" fillId="4" borderId="0" xfId="0" applyFont="1" applyFill="1"/>
    <xf numFmtId="167" fontId="22" fillId="2" borderId="2" xfId="1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167" fontId="22" fillId="2" borderId="2" xfId="1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right" vertical="center"/>
    </xf>
    <xf numFmtId="0" fontId="24" fillId="2" borderId="5" xfId="0" applyFont="1" applyFill="1" applyBorder="1" applyAlignment="1">
      <alignment horizontal="left" vertical="center"/>
    </xf>
    <xf numFmtId="0" fontId="30" fillId="2" borderId="5" xfId="0" applyFont="1" applyFill="1" applyBorder="1"/>
    <xf numFmtId="0" fontId="30" fillId="2" borderId="6" xfId="0" applyFont="1" applyFill="1" applyBorder="1"/>
    <xf numFmtId="0" fontId="29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6" fillId="2" borderId="1" xfId="0" quotePrefix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64" fontId="16" fillId="2" borderId="0" xfId="0" applyNumberFormat="1" applyFont="1" applyFill="1"/>
    <xf numFmtId="0" fontId="24" fillId="2" borderId="1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/>
    <xf numFmtId="0" fontId="24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textRotation="255"/>
    </xf>
    <xf numFmtId="0" fontId="24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vertical="center"/>
    </xf>
    <xf numFmtId="0" fontId="20" fillId="2" borderId="0" xfId="0" applyFont="1" applyFill="1"/>
    <xf numFmtId="164" fontId="17" fillId="2" borderId="0" xfId="2" applyFont="1" applyFill="1"/>
    <xf numFmtId="0" fontId="32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167" fontId="32" fillId="2" borderId="0" xfId="1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164" fontId="17" fillId="2" borderId="0" xfId="2" applyFont="1" applyFill="1" applyBorder="1"/>
    <xf numFmtId="164" fontId="16" fillId="2" borderId="0" xfId="2" applyFont="1" applyFill="1"/>
    <xf numFmtId="168" fontId="16" fillId="2" borderId="0" xfId="0" applyNumberFormat="1" applyFont="1" applyFill="1"/>
    <xf numFmtId="164" fontId="16" fillId="2" borderId="0" xfId="2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8" xfId="0" quotePrefix="1" applyFont="1" applyFill="1" applyBorder="1" applyAlignment="1">
      <alignment horizontal="center" vertical="center"/>
    </xf>
    <xf numFmtId="0" fontId="16" fillId="2" borderId="0" xfId="0" applyFont="1" applyFill="1" applyAlignment="1">
      <alignment wrapText="1"/>
    </xf>
    <xf numFmtId="0" fontId="24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2" fillId="2" borderId="5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center" vertical="center" wrapText="1"/>
    </xf>
    <xf numFmtId="167" fontId="26" fillId="2" borderId="2" xfId="1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right" vertical="center"/>
    </xf>
    <xf numFmtId="0" fontId="35" fillId="2" borderId="5" xfId="0" applyFont="1" applyFill="1" applyBorder="1"/>
    <xf numFmtId="0" fontId="35" fillId="2" borderId="6" xfId="0" applyFont="1" applyFill="1" applyBorder="1"/>
    <xf numFmtId="0" fontId="25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17" fillId="2" borderId="28" xfId="0" quotePrefix="1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vertical="center"/>
    </xf>
    <xf numFmtId="0" fontId="17" fillId="2" borderId="2" xfId="0" quotePrefix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left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16" fillId="3" borderId="0" xfId="0" applyFont="1" applyFill="1"/>
    <xf numFmtId="167" fontId="11" fillId="2" borderId="2" xfId="1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38" fillId="2" borderId="5" xfId="0" applyFont="1" applyFill="1" applyBorder="1"/>
    <xf numFmtId="0" fontId="38" fillId="2" borderId="6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/>
    </xf>
    <xf numFmtId="0" fontId="2" fillId="2" borderId="24" xfId="0" quotePrefix="1" applyFont="1" applyFill="1" applyBorder="1" applyAlignment="1">
      <alignment horizontal="center" vertical="center"/>
    </xf>
    <xf numFmtId="0" fontId="3" fillId="2" borderId="16" xfId="0" quotePrefix="1" applyFont="1" applyFill="1" applyBorder="1" applyAlignment="1">
      <alignment horizontal="center" vertical="center"/>
    </xf>
    <xf numFmtId="0" fontId="16" fillId="6" borderId="0" xfId="0" applyFont="1" applyFill="1"/>
    <xf numFmtId="0" fontId="16" fillId="2" borderId="13" xfId="0" applyFont="1" applyFill="1" applyBorder="1" applyAlignment="1">
      <alignment vertical="center"/>
    </xf>
    <xf numFmtId="0" fontId="2" fillId="6" borderId="0" xfId="0" applyFont="1" applyFill="1"/>
    <xf numFmtId="167" fontId="24" fillId="2" borderId="2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vertical="center"/>
    </xf>
    <xf numFmtId="164" fontId="2" fillId="2" borderId="22" xfId="2" applyFont="1" applyFill="1" applyBorder="1" applyAlignment="1">
      <alignment horizontal="left" vertical="center"/>
    </xf>
    <xf numFmtId="164" fontId="2" fillId="2" borderId="23" xfId="2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167" fontId="10" fillId="2" borderId="2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4" xfId="0" quotePrefix="1" applyFont="1" applyFill="1" applyBorder="1" applyAlignment="1">
      <alignment horizontal="center" textRotation="255"/>
    </xf>
    <xf numFmtId="0" fontId="3" fillId="2" borderId="2" xfId="0" quotePrefix="1" applyFont="1" applyFill="1" applyBorder="1" applyAlignment="1">
      <alignment horizontal="center" textRotation="255"/>
    </xf>
    <xf numFmtId="0" fontId="3" fillId="2" borderId="30" xfId="0" applyFont="1" applyFill="1" applyBorder="1" applyAlignment="1">
      <alignment horizontal="center" vertical="center"/>
    </xf>
    <xf numFmtId="0" fontId="1" fillId="2" borderId="30" xfId="0" quotePrefix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64" fontId="1" fillId="2" borderId="30" xfId="2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6" fillId="2" borderId="0" xfId="0" applyFont="1" applyFill="1" applyAlignment="1">
      <alignment vertical="center" textRotation="255"/>
    </xf>
    <xf numFmtId="164" fontId="24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textRotation="255"/>
    </xf>
    <xf numFmtId="0" fontId="1" fillId="2" borderId="30" xfId="0" applyFont="1" applyFill="1" applyBorder="1" applyAlignment="1">
      <alignment horizontal="center" vertical="center"/>
    </xf>
    <xf numFmtId="0" fontId="3" fillId="2" borderId="30" xfId="0" applyFont="1" applyFill="1" applyBorder="1"/>
    <xf numFmtId="0" fontId="1" fillId="2" borderId="0" xfId="0" quotePrefix="1" applyFont="1" applyFill="1" applyAlignment="1">
      <alignment horizontal="center" vertical="center"/>
    </xf>
    <xf numFmtId="164" fontId="1" fillId="2" borderId="0" xfId="2" applyFont="1" applyFill="1" applyBorder="1" applyAlignment="1">
      <alignment horizontal="center" vertical="center"/>
    </xf>
    <xf numFmtId="167" fontId="2" fillId="2" borderId="0" xfId="0" applyNumberFormat="1" applyFont="1" applyFill="1"/>
    <xf numFmtId="166" fontId="16" fillId="2" borderId="0" xfId="1" applyFont="1" applyFill="1"/>
    <xf numFmtId="165" fontId="16" fillId="2" borderId="0" xfId="0" applyNumberFormat="1" applyFont="1" applyFill="1"/>
    <xf numFmtId="0" fontId="16" fillId="2" borderId="6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center" vertical="center" textRotation="255"/>
    </xf>
    <xf numFmtId="0" fontId="16" fillId="5" borderId="0" xfId="0" applyFont="1" applyFill="1"/>
    <xf numFmtId="0" fontId="16" fillId="7" borderId="0" xfId="0" applyFont="1" applyFill="1"/>
    <xf numFmtId="167" fontId="16" fillId="2" borderId="0" xfId="1" applyNumberFormat="1" applyFont="1" applyFill="1"/>
    <xf numFmtId="169" fontId="16" fillId="2" borderId="0" xfId="0" applyNumberFormat="1" applyFont="1" applyFill="1"/>
    <xf numFmtId="0" fontId="17" fillId="2" borderId="13" xfId="0" applyFont="1" applyFill="1" applyBorder="1" applyAlignment="1">
      <alignment vertical="center" wrapText="1"/>
    </xf>
    <xf numFmtId="0" fontId="1" fillId="2" borderId="4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64" fontId="3" fillId="2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2" applyFont="1" applyFill="1" applyBorder="1" applyAlignment="1">
      <alignment horizontal="center" vertical="center"/>
    </xf>
    <xf numFmtId="164" fontId="3" fillId="2" borderId="6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4" xfId="2" applyFont="1" applyFill="1" applyBorder="1" applyAlignment="1">
      <alignment vertical="center"/>
    </xf>
    <xf numFmtId="164" fontId="3" fillId="2" borderId="6" xfId="2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4" fontId="3" fillId="2" borderId="28" xfId="2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3" fillId="2" borderId="2" xfId="2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/>
    </xf>
    <xf numFmtId="164" fontId="1" fillId="2" borderId="4" xfId="2" applyFont="1" applyFill="1" applyBorder="1" applyAlignment="1">
      <alignment horizontal="center" vertical="center"/>
    </xf>
    <xf numFmtId="164" fontId="1" fillId="2" borderId="6" xfId="2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22" xfId="2" applyFont="1" applyFill="1" applyBorder="1" applyAlignment="1">
      <alignment horizontal="left" vertical="center"/>
    </xf>
    <xf numFmtId="164" fontId="3" fillId="2" borderId="23" xfId="2" applyFont="1" applyFill="1" applyBorder="1" applyAlignment="1">
      <alignment horizontal="left" vertical="center"/>
    </xf>
    <xf numFmtId="164" fontId="3" fillId="2" borderId="26" xfId="2" applyFont="1" applyFill="1" applyBorder="1" applyAlignment="1">
      <alignment horizontal="center" vertical="center"/>
    </xf>
    <xf numFmtId="164" fontId="3" fillId="2" borderId="27" xfId="2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164" fontId="3" fillId="2" borderId="1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168" fontId="3" fillId="2" borderId="4" xfId="2" applyNumberFormat="1" applyFont="1" applyFill="1" applyBorder="1" applyAlignment="1">
      <alignment horizontal="center" vertical="center"/>
    </xf>
    <xf numFmtId="168" fontId="3" fillId="2" borderId="6" xfId="2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3" fillId="2" borderId="26" xfId="2" applyFont="1" applyFill="1" applyBorder="1" applyAlignment="1">
      <alignment horizontal="left" vertical="center"/>
    </xf>
    <xf numFmtId="164" fontId="3" fillId="2" borderId="27" xfId="2" applyFont="1" applyFill="1" applyBorder="1" applyAlignment="1">
      <alignment horizontal="left" vertical="center"/>
    </xf>
    <xf numFmtId="164" fontId="3" fillId="2" borderId="12" xfId="2" applyFont="1" applyFill="1" applyBorder="1" applyAlignment="1">
      <alignment horizontal="center" vertical="center"/>
    </xf>
    <xf numFmtId="164" fontId="3" fillId="2" borderId="13" xfId="2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wrapText="1"/>
    </xf>
    <xf numFmtId="164" fontId="24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164" fontId="16" fillId="2" borderId="2" xfId="2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164" fontId="24" fillId="2" borderId="2" xfId="2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168" fontId="16" fillId="2" borderId="4" xfId="1" applyNumberFormat="1" applyFont="1" applyFill="1" applyBorder="1" applyAlignment="1">
      <alignment horizontal="center" vertical="center"/>
    </xf>
    <xf numFmtId="168" fontId="16" fillId="2" borderId="6" xfId="1" applyNumberFormat="1" applyFont="1" applyFill="1" applyBorder="1" applyAlignment="1">
      <alignment horizontal="center" vertical="center"/>
    </xf>
    <xf numFmtId="164" fontId="16" fillId="2" borderId="4" xfId="2" applyFont="1" applyFill="1" applyBorder="1" applyAlignment="1">
      <alignment horizontal="left" vertical="center"/>
    </xf>
    <xf numFmtId="164" fontId="16" fillId="2" borderId="6" xfId="2" applyFont="1" applyFill="1" applyBorder="1" applyAlignment="1">
      <alignment horizontal="left" vertical="center"/>
    </xf>
    <xf numFmtId="164" fontId="16" fillId="2" borderId="4" xfId="2" applyFont="1" applyFill="1" applyBorder="1" applyAlignment="1">
      <alignment horizontal="center" vertical="center"/>
    </xf>
    <xf numFmtId="164" fontId="16" fillId="2" borderId="6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68" fontId="16" fillId="2" borderId="20" xfId="1" applyNumberFormat="1" applyFont="1" applyFill="1" applyBorder="1" applyAlignment="1">
      <alignment horizontal="center" vertical="center"/>
    </xf>
    <xf numFmtId="168" fontId="16" fillId="2" borderId="21" xfId="1" applyNumberFormat="1" applyFont="1" applyFill="1" applyBorder="1" applyAlignment="1">
      <alignment horizontal="center" vertical="center"/>
    </xf>
    <xf numFmtId="164" fontId="16" fillId="2" borderId="4" xfId="2" applyFont="1" applyFill="1" applyBorder="1" applyAlignment="1">
      <alignment vertical="center"/>
    </xf>
    <xf numFmtId="164" fontId="16" fillId="2" borderId="6" xfId="2" applyFont="1" applyFill="1" applyBorder="1" applyAlignment="1">
      <alignment vertical="center"/>
    </xf>
    <xf numFmtId="168" fontId="16" fillId="2" borderId="1" xfId="2" applyNumberFormat="1" applyFont="1" applyFill="1" applyBorder="1" applyAlignment="1">
      <alignment horizontal="center" vertical="center"/>
    </xf>
    <xf numFmtId="0" fontId="24" fillId="2" borderId="4" xfId="0" quotePrefix="1" applyFont="1" applyFill="1" applyBorder="1" applyAlignment="1">
      <alignment horizontal="center" vertical="center"/>
    </xf>
    <xf numFmtId="0" fontId="24" fillId="2" borderId="6" xfId="0" quotePrefix="1" applyFont="1" applyFill="1" applyBorder="1" applyAlignment="1">
      <alignment horizontal="center" vertical="center"/>
    </xf>
    <xf numFmtId="164" fontId="24" fillId="2" borderId="4" xfId="2" applyFont="1" applyFill="1" applyBorder="1" applyAlignment="1">
      <alignment horizontal="center" vertical="center"/>
    </xf>
    <xf numFmtId="164" fontId="24" fillId="2" borderId="6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top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64" fontId="3" fillId="2" borderId="22" xfId="2" applyFont="1" applyFill="1" applyBorder="1" applyAlignment="1">
      <alignment horizontal="center" vertical="center"/>
    </xf>
    <xf numFmtId="164" fontId="3" fillId="2" borderId="23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164" fontId="24" fillId="2" borderId="4" xfId="0" applyNumberFormat="1" applyFont="1" applyFill="1" applyBorder="1" applyAlignment="1">
      <alignment horizontal="center" vertical="center"/>
    </xf>
    <xf numFmtId="164" fontId="24" fillId="2" borderId="6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168" fontId="20" fillId="2" borderId="4" xfId="1" applyNumberFormat="1" applyFont="1" applyFill="1" applyBorder="1" applyAlignment="1">
      <alignment horizontal="center" vertical="center"/>
    </xf>
    <xf numFmtId="168" fontId="20" fillId="2" borderId="6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164" fontId="20" fillId="2" borderId="1" xfId="2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17" fillId="2" borderId="4" xfId="2" applyFont="1" applyFill="1" applyBorder="1" applyAlignment="1">
      <alignment horizontal="left" vertical="center"/>
    </xf>
    <xf numFmtId="164" fontId="17" fillId="2" borderId="6" xfId="2" applyFont="1" applyFill="1" applyBorder="1" applyAlignment="1">
      <alignment horizontal="left" vertical="center"/>
    </xf>
    <xf numFmtId="164" fontId="20" fillId="2" borderId="4" xfId="2" applyFont="1" applyFill="1" applyBorder="1" applyAlignment="1">
      <alignment horizontal="center" vertical="center"/>
    </xf>
    <xf numFmtId="164" fontId="20" fillId="2" borderId="6" xfId="2" applyFont="1" applyFill="1" applyBorder="1" applyAlignment="1">
      <alignment horizontal="center" vertical="center"/>
    </xf>
    <xf numFmtId="41" fontId="20" fillId="2" borderId="4" xfId="0" applyNumberFormat="1" applyFont="1" applyFill="1" applyBorder="1" applyAlignment="1">
      <alignment horizontal="center" vertical="center"/>
    </xf>
    <xf numFmtId="41" fontId="20" fillId="2" borderId="6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4" fontId="32" fillId="2" borderId="2" xfId="2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64" fontId="17" fillId="2" borderId="4" xfId="2" applyFont="1" applyFill="1" applyBorder="1" applyAlignment="1">
      <alignment vertical="center"/>
    </xf>
    <xf numFmtId="164" fontId="17" fillId="2" borderId="6" xfId="2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22" fillId="2" borderId="4" xfId="0" quotePrefix="1" applyFont="1" applyFill="1" applyBorder="1" applyAlignment="1">
      <alignment horizontal="center" vertical="center"/>
    </xf>
    <xf numFmtId="0" fontId="22" fillId="2" borderId="6" xfId="0" quotePrefix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168" fontId="20" fillId="2" borderId="20" xfId="1" applyNumberFormat="1" applyFont="1" applyFill="1" applyBorder="1" applyAlignment="1">
      <alignment horizontal="center" vertical="center"/>
    </xf>
    <xf numFmtId="168" fontId="20" fillId="2" borderId="21" xfId="1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4" xfId="2" applyFont="1" applyFill="1" applyBorder="1" applyAlignment="1">
      <alignment vertical="center"/>
    </xf>
    <xf numFmtId="164" fontId="2" fillId="2" borderId="6" xfId="2" applyFont="1" applyFill="1" applyBorder="1" applyAlignment="1">
      <alignment vertical="center"/>
    </xf>
    <xf numFmtId="164" fontId="2" fillId="2" borderId="4" xfId="2" applyFont="1" applyFill="1" applyBorder="1" applyAlignment="1">
      <alignment horizontal="center" vertical="center"/>
    </xf>
    <xf numFmtId="164" fontId="2" fillId="2" borderId="6" xfId="2" applyFont="1" applyFill="1" applyBorder="1" applyAlignment="1">
      <alignment horizontal="center" vertical="center"/>
    </xf>
    <xf numFmtId="164" fontId="2" fillId="2" borderId="4" xfId="2" applyFont="1" applyFill="1" applyBorder="1" applyAlignment="1">
      <alignment horizontal="left" vertical="center"/>
    </xf>
    <xf numFmtId="164" fontId="2" fillId="2" borderId="6" xfId="2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2" xfId="2" applyFont="1" applyFill="1" applyBorder="1" applyAlignment="1">
      <alignment horizontal="left" vertical="center"/>
    </xf>
    <xf numFmtId="164" fontId="2" fillId="2" borderId="12" xfId="2" applyFont="1" applyFill="1" applyBorder="1" applyAlignment="1">
      <alignment horizontal="center" vertical="center"/>
    </xf>
    <xf numFmtId="164" fontId="2" fillId="2" borderId="13" xfId="2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164" fontId="4" fillId="2" borderId="4" xfId="2" applyFont="1" applyFill="1" applyBorder="1" applyAlignment="1">
      <alignment horizontal="center" vertical="center"/>
    </xf>
    <xf numFmtId="164" fontId="4" fillId="2" borderId="6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41" fontId="2" fillId="2" borderId="4" xfId="0" applyNumberFormat="1" applyFont="1" applyFill="1" applyBorder="1" applyAlignment="1">
      <alignment horizontal="center" vertical="center"/>
    </xf>
    <xf numFmtId="41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168" fontId="18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64" fontId="3" fillId="2" borderId="20" xfId="2" applyFont="1" applyFill="1" applyBorder="1" applyAlignment="1">
      <alignment horizontal="center" vertical="center"/>
    </xf>
    <xf numFmtId="164" fontId="3" fillId="2" borderId="21" xfId="2" applyFont="1" applyFill="1" applyBorder="1" applyAlignment="1">
      <alignment horizontal="center" vertical="center"/>
    </xf>
    <xf numFmtId="164" fontId="3" fillId="2" borderId="5" xfId="2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8" fontId="3" fillId="2" borderId="2" xfId="1" applyNumberFormat="1" applyFont="1" applyFill="1" applyBorder="1" applyAlignment="1">
      <alignment horizontal="center" vertical="center"/>
    </xf>
    <xf numFmtId="168" fontId="3" fillId="2" borderId="4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8" fontId="3" fillId="2" borderId="20" xfId="1" applyNumberFormat="1" applyFont="1" applyFill="1" applyBorder="1" applyAlignment="1">
      <alignment horizontal="center" vertical="center"/>
    </xf>
    <xf numFmtId="168" fontId="3" fillId="2" borderId="2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8" fontId="3" fillId="2" borderId="2" xfId="2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5">
    <cellStyle name="Comma" xfId="1" builtinId="3"/>
    <cellStyle name="Comma [0]" xfId="2" builtinId="6"/>
    <cellStyle name="Comma [0]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0</xdr:row>
      <xdr:rowOff>1</xdr:rowOff>
    </xdr:from>
    <xdr:to>
      <xdr:col>4</xdr:col>
      <xdr:colOff>30553</xdr:colOff>
      <xdr:row>4</xdr:row>
      <xdr:rowOff>171451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1"/>
          <a:ext cx="15049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</xdr:rowOff>
    </xdr:from>
    <xdr:to>
      <xdr:col>4</xdr:col>
      <xdr:colOff>228600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DACEF910-5DBA-4A2F-8DD3-1C4DE512F08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</xdr:rowOff>
    </xdr:from>
    <xdr:to>
      <xdr:col>4</xdr:col>
      <xdr:colOff>228600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BC170533-D27B-408A-842D-1E7B65A5A3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</xdr:rowOff>
    </xdr:from>
    <xdr:to>
      <xdr:col>4</xdr:col>
      <xdr:colOff>228600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5AF28F71-17AD-4F57-B914-E5E6E21233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0</xdr:row>
      <xdr:rowOff>0</xdr:rowOff>
    </xdr:from>
    <xdr:to>
      <xdr:col>1</xdr:col>
      <xdr:colOff>3324726</xdr:colOff>
      <xdr:row>5</xdr:row>
      <xdr:rowOff>40104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0"/>
          <a:ext cx="1191126" cy="99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1</xdr:rowOff>
    </xdr:from>
    <xdr:to>
      <xdr:col>3</xdr:col>
      <xdr:colOff>390525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1"/>
          <a:ext cx="1285875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1</xdr:rowOff>
    </xdr:from>
    <xdr:to>
      <xdr:col>4</xdr:col>
      <xdr:colOff>85725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1"/>
          <a:ext cx="1419225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1</xdr:rowOff>
    </xdr:from>
    <xdr:to>
      <xdr:col>4</xdr:col>
      <xdr:colOff>114300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1"/>
          <a:ext cx="1419225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1</xdr:rowOff>
    </xdr:from>
    <xdr:to>
      <xdr:col>3</xdr:col>
      <xdr:colOff>400050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1689FE9C-0218-44CD-99E9-D9803EBC9C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1</xdr:rowOff>
    </xdr:from>
    <xdr:to>
      <xdr:col>4</xdr:col>
      <xdr:colOff>28575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D4EDE917-A189-4185-9976-133DDBD5E4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</xdr:rowOff>
    </xdr:from>
    <xdr:to>
      <xdr:col>4</xdr:col>
      <xdr:colOff>180975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42055A8C-730E-40FF-B05D-732B4239CD9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</xdr:rowOff>
    </xdr:from>
    <xdr:to>
      <xdr:col>4</xdr:col>
      <xdr:colOff>85725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0D9CB3F5-5B19-4C44-8DE3-5910BE238DB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</xdr:rowOff>
    </xdr:from>
    <xdr:to>
      <xdr:col>4</xdr:col>
      <xdr:colOff>76200</xdr:colOff>
      <xdr:row>5</xdr:row>
      <xdr:rowOff>47625</xdr:rowOff>
    </xdr:to>
    <xdr:pic>
      <xdr:nvPicPr>
        <xdr:cNvPr id="2" name="Picture 1" descr="C:\Users\TOSHIBA\Pictures\Logo-Baznas.png">
          <a:extLst>
            <a:ext uri="{FF2B5EF4-FFF2-40B4-BE49-F238E27FC236}">
              <a16:creationId xmlns="" xmlns:a16="http://schemas.microsoft.com/office/drawing/2014/main" id="{49A5965E-2C20-4468-A378-1E7EFC612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"/>
          <a:ext cx="13335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BAZNAS%202022\DATA%20HONOR%20UPZ%20SKPD%202022\DATA%20SKPDA%202023\LAPORAN%20UNTUK%20KORAN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ET 2021"/>
      <sheetName val="januari 2022 ok"/>
      <sheetName val="FEBR 22 OK"/>
      <sheetName val="feb 22 juga"/>
      <sheetName val="MEI 2021 "/>
      <sheetName val="APRIL 2021"/>
      <sheetName val="JUNI 2021"/>
      <sheetName val="JULI 2021"/>
      <sheetName val="AGUSTUS 2021"/>
      <sheetName val="SEPTEMBER 2021"/>
      <sheetName val="OKTOBER 2021"/>
      <sheetName val="NOVEMBER 2021"/>
      <sheetName val="desember 2021"/>
      <sheetName val="nama muzaki"/>
    </sheetNames>
    <sheetDataSet>
      <sheetData sheetId="0" refreshError="1"/>
      <sheetData sheetId="1" refreshError="1">
        <row r="123">
          <cell r="D123">
            <v>4039181.375</v>
          </cell>
          <cell r="F123">
            <v>18148010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tabSelected="1" topLeftCell="A116" zoomScale="106" zoomScaleNormal="106" workbookViewId="0">
      <selection activeCell="D30" sqref="D30"/>
    </sheetView>
  </sheetViews>
  <sheetFormatPr defaultColWidth="9.140625" defaultRowHeight="15"/>
  <cols>
    <col min="1" max="1" width="4.5703125" style="19" customWidth="1"/>
    <col min="2" max="2" width="39.85546875" style="19" customWidth="1"/>
    <col min="3" max="3" width="11.140625" style="19" customWidth="1"/>
    <col min="4" max="4" width="6.140625" style="19" customWidth="1"/>
    <col min="5" max="5" width="10.85546875" style="19" customWidth="1"/>
    <col min="6" max="6" width="5.85546875" style="81" customWidth="1"/>
    <col min="7" max="7" width="11.28515625" style="19" customWidth="1"/>
    <col min="8" max="8" width="6.5703125" style="19" customWidth="1"/>
    <col min="9" max="9" width="7" style="19" customWidth="1"/>
    <col min="10" max="10" width="16.5703125" style="19" customWidth="1"/>
    <col min="11" max="11" width="16" style="19" customWidth="1"/>
    <col min="12" max="12" width="11.140625" style="19" bestFit="1" customWidth="1"/>
    <col min="13" max="16384" width="9.140625" style="19"/>
  </cols>
  <sheetData>
    <row r="7" spans="1:17" ht="15.95" customHeight="1">
      <c r="A7" s="327" t="s">
        <v>68</v>
      </c>
      <c r="B7" s="327"/>
      <c r="C7" s="327"/>
      <c r="D7" s="327"/>
      <c r="E7" s="327"/>
      <c r="F7" s="327"/>
      <c r="G7" s="327"/>
      <c r="H7" s="327"/>
      <c r="I7" s="327"/>
    </row>
    <row r="8" spans="1:17" ht="15.95" customHeight="1">
      <c r="A8" s="334" t="s">
        <v>132</v>
      </c>
      <c r="B8" s="334"/>
      <c r="C8" s="334"/>
      <c r="D8" s="334"/>
      <c r="E8" s="334"/>
      <c r="F8" s="334"/>
      <c r="G8" s="334"/>
      <c r="H8" s="334"/>
      <c r="I8" s="334"/>
    </row>
    <row r="9" spans="1:17" ht="15" customHeight="1">
      <c r="A9" s="20"/>
      <c r="B9" s="20"/>
      <c r="C9" s="20"/>
      <c r="D9" s="20"/>
      <c r="E9" s="20"/>
      <c r="F9" s="20"/>
      <c r="G9" s="20"/>
      <c r="H9" s="20"/>
      <c r="I9" s="20"/>
    </row>
    <row r="10" spans="1:17" ht="15.95" customHeight="1">
      <c r="A10" s="328" t="s">
        <v>135</v>
      </c>
      <c r="B10" s="329"/>
      <c r="C10" s="329"/>
      <c r="D10" s="329"/>
      <c r="E10" s="329"/>
      <c r="F10" s="329"/>
      <c r="G10" s="329"/>
      <c r="H10" s="329"/>
      <c r="I10" s="330"/>
      <c r="L10" s="24"/>
    </row>
    <row r="11" spans="1:17" ht="15.95" customHeight="1">
      <c r="A11" s="331" t="s">
        <v>50</v>
      </c>
      <c r="B11" s="332"/>
      <c r="C11" s="332"/>
      <c r="D11" s="332"/>
      <c r="E11" s="332"/>
      <c r="F11" s="332"/>
      <c r="G11" s="332"/>
      <c r="H11" s="332"/>
      <c r="I11" s="333"/>
    </row>
    <row r="12" spans="1:17" ht="15.95" customHeight="1">
      <c r="A12" s="328" t="s">
        <v>51</v>
      </c>
      <c r="B12" s="329"/>
      <c r="C12" s="329"/>
      <c r="D12" s="329"/>
      <c r="E12" s="329"/>
      <c r="F12" s="329"/>
      <c r="G12" s="329"/>
      <c r="H12" s="329"/>
      <c r="I12" s="330"/>
    </row>
    <row r="13" spans="1:17" ht="20.100000000000001" customHeight="1">
      <c r="A13" s="340" t="s">
        <v>0</v>
      </c>
      <c r="B13" s="340" t="s">
        <v>1</v>
      </c>
      <c r="C13" s="324" t="s">
        <v>2</v>
      </c>
      <c r="D13" s="325"/>
      <c r="E13" s="325"/>
      <c r="F13" s="326"/>
      <c r="G13" s="338" t="s">
        <v>12</v>
      </c>
      <c r="H13" s="338" t="s">
        <v>8</v>
      </c>
      <c r="I13" s="342" t="s">
        <v>7</v>
      </c>
    </row>
    <row r="14" spans="1:17" ht="20.100000000000001" customHeight="1" thickBot="1">
      <c r="A14" s="341"/>
      <c r="B14" s="341"/>
      <c r="C14" s="15" t="s">
        <v>3</v>
      </c>
      <c r="D14" s="5" t="s">
        <v>4</v>
      </c>
      <c r="E14" s="15" t="s">
        <v>5</v>
      </c>
      <c r="F14" s="5" t="s">
        <v>4</v>
      </c>
      <c r="G14" s="339"/>
      <c r="H14" s="339"/>
      <c r="I14" s="343"/>
    </row>
    <row r="15" spans="1:17" s="83" customFormat="1" ht="18.95" customHeight="1" thickTop="1">
      <c r="A15" s="88">
        <v>1</v>
      </c>
      <c r="B15" s="96" t="s">
        <v>76</v>
      </c>
      <c r="C15" s="8">
        <f>G15</f>
        <v>155263</v>
      </c>
      <c r="D15" s="68">
        <v>1</v>
      </c>
      <c r="E15" s="8">
        <v>0</v>
      </c>
      <c r="F15" s="90">
        <v>0</v>
      </c>
      <c r="G15" s="8">
        <v>155263</v>
      </c>
      <c r="H15" s="8">
        <v>1</v>
      </c>
      <c r="I15" s="7"/>
      <c r="J15" s="24"/>
      <c r="K15" s="19"/>
      <c r="L15" s="19"/>
      <c r="M15" s="19"/>
      <c r="N15" s="19"/>
      <c r="O15" s="19"/>
      <c r="P15" s="19"/>
      <c r="Q15" s="19"/>
    </row>
    <row r="16" spans="1:17" s="83" customFormat="1" ht="18.95" customHeight="1">
      <c r="A16" s="86">
        <v>2</v>
      </c>
      <c r="B16" s="14" t="s">
        <v>77</v>
      </c>
      <c r="C16" s="8">
        <f>G16</f>
        <v>134115</v>
      </c>
      <c r="D16" s="68">
        <v>1</v>
      </c>
      <c r="E16" s="8">
        <v>0</v>
      </c>
      <c r="F16" s="90">
        <v>0</v>
      </c>
      <c r="G16" s="8">
        <v>134115</v>
      </c>
      <c r="H16" s="8">
        <v>1</v>
      </c>
      <c r="I16" s="63"/>
      <c r="J16" s="24"/>
      <c r="K16" s="19"/>
      <c r="L16" s="19"/>
      <c r="M16" s="19"/>
      <c r="N16" s="19"/>
      <c r="O16" s="19"/>
      <c r="P16" s="19"/>
      <c r="Q16" s="19"/>
    </row>
    <row r="17" spans="1:17" s="83" customFormat="1" ht="18.95" customHeight="1">
      <c r="A17" s="86">
        <v>3</v>
      </c>
      <c r="B17" s="14" t="s">
        <v>70</v>
      </c>
      <c r="C17" s="8">
        <f>G17-E17</f>
        <v>5007262</v>
      </c>
      <c r="D17" s="68">
        <v>46</v>
      </c>
      <c r="E17" s="8">
        <v>1190000</v>
      </c>
      <c r="F17" s="90">
        <v>38</v>
      </c>
      <c r="G17" s="8">
        <v>6197262</v>
      </c>
      <c r="H17" s="8">
        <f>D17+F17</f>
        <v>84</v>
      </c>
      <c r="I17" s="63"/>
      <c r="J17" s="19"/>
      <c r="K17" s="19"/>
      <c r="L17" s="19"/>
      <c r="M17" s="19"/>
      <c r="N17" s="19"/>
      <c r="O17" s="19"/>
      <c r="P17" s="19"/>
      <c r="Q17" s="19"/>
    </row>
    <row r="18" spans="1:17" ht="18.95" customHeight="1">
      <c r="A18" s="86">
        <v>4</v>
      </c>
      <c r="B18" s="14" t="s">
        <v>105</v>
      </c>
      <c r="C18" s="8">
        <f>G18-E18</f>
        <v>1281828</v>
      </c>
      <c r="D18" s="68">
        <v>19</v>
      </c>
      <c r="E18" s="8">
        <v>460000</v>
      </c>
      <c r="F18" s="90">
        <v>24</v>
      </c>
      <c r="G18" s="8">
        <v>1741828</v>
      </c>
      <c r="H18" s="8">
        <f>D18+F18</f>
        <v>43</v>
      </c>
      <c r="I18" s="63"/>
      <c r="J18" s="24"/>
    </row>
    <row r="19" spans="1:17" ht="27" customHeight="1">
      <c r="A19" s="86">
        <v>6</v>
      </c>
      <c r="B19" s="14" t="s">
        <v>24</v>
      </c>
      <c r="C19" s="8">
        <f>G19</f>
        <v>1647760</v>
      </c>
      <c r="D19" s="89" t="s">
        <v>127</v>
      </c>
      <c r="E19" s="8">
        <v>0</v>
      </c>
      <c r="F19" s="90">
        <v>0</v>
      </c>
      <c r="G19" s="8">
        <v>1647760</v>
      </c>
      <c r="H19" s="18" t="s">
        <v>127</v>
      </c>
      <c r="I19" s="87"/>
    </row>
    <row r="20" spans="1:17" s="83" customFormat="1" ht="27" customHeight="1">
      <c r="A20" s="86">
        <v>7</v>
      </c>
      <c r="B20" s="14" t="s">
        <v>25</v>
      </c>
      <c r="C20" s="8">
        <f>G20-E20</f>
        <v>1255850</v>
      </c>
      <c r="D20" s="68">
        <v>13</v>
      </c>
      <c r="E20" s="8">
        <v>370000</v>
      </c>
      <c r="F20" s="90">
        <v>16</v>
      </c>
      <c r="G20" s="8">
        <v>1625850</v>
      </c>
      <c r="H20" s="8">
        <f t="shared" ref="H20" si="0">D20+F20</f>
        <v>29</v>
      </c>
      <c r="I20" s="87"/>
      <c r="J20" s="24"/>
      <c r="K20" s="19"/>
      <c r="L20" s="19"/>
      <c r="M20" s="19"/>
      <c r="N20" s="19"/>
      <c r="O20" s="19"/>
      <c r="P20" s="19"/>
      <c r="Q20" s="19"/>
    </row>
    <row r="21" spans="1:17" s="83" customFormat="1" ht="39.950000000000003" customHeight="1">
      <c r="A21" s="86">
        <v>8</v>
      </c>
      <c r="B21" s="95" t="s">
        <v>26</v>
      </c>
      <c r="C21" s="8">
        <f>G21-E21</f>
        <v>2962175</v>
      </c>
      <c r="D21" s="68">
        <f>H21-F21</f>
        <v>28</v>
      </c>
      <c r="E21" s="8">
        <v>60000</v>
      </c>
      <c r="F21" s="90">
        <v>2</v>
      </c>
      <c r="G21" s="8">
        <v>3022175</v>
      </c>
      <c r="H21" s="8">
        <v>30</v>
      </c>
      <c r="I21" s="87"/>
      <c r="J21" s="24"/>
      <c r="K21" s="19"/>
      <c r="L21" s="19"/>
      <c r="M21" s="19"/>
      <c r="N21" s="19"/>
      <c r="O21" s="19"/>
      <c r="P21" s="19"/>
      <c r="Q21" s="19"/>
    </row>
    <row r="22" spans="1:17" s="83" customFormat="1" ht="18.95" customHeight="1">
      <c r="A22" s="86">
        <v>9</v>
      </c>
      <c r="B22" s="14" t="s">
        <v>27</v>
      </c>
      <c r="C22" s="8">
        <f>G22-E22</f>
        <v>2064506</v>
      </c>
      <c r="D22" s="68">
        <f>H22-F22</f>
        <v>19</v>
      </c>
      <c r="E22" s="8">
        <v>90000</v>
      </c>
      <c r="F22" s="90">
        <v>4</v>
      </c>
      <c r="G22" s="8">
        <v>2154506</v>
      </c>
      <c r="H22" s="8">
        <v>23</v>
      </c>
      <c r="I22" s="87"/>
      <c r="J22" s="24"/>
      <c r="K22" s="19"/>
      <c r="L22" s="19"/>
      <c r="M22" s="19"/>
      <c r="N22" s="19"/>
      <c r="O22" s="19"/>
      <c r="P22" s="19"/>
      <c r="Q22" s="19"/>
    </row>
    <row r="23" spans="1:17" ht="18.95" customHeight="1">
      <c r="A23" s="86">
        <v>10</v>
      </c>
      <c r="B23" s="14" t="s">
        <v>28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6"/>
      <c r="J23" s="24"/>
    </row>
    <row r="24" spans="1:17" s="67" customFormat="1" ht="18.95" customHeight="1">
      <c r="A24" s="86">
        <v>11</v>
      </c>
      <c r="B24" s="63" t="s">
        <v>29</v>
      </c>
      <c r="C24" s="8">
        <v>1926715</v>
      </c>
      <c r="D24" s="8">
        <v>0</v>
      </c>
      <c r="E24" s="8">
        <v>0</v>
      </c>
      <c r="F24" s="8">
        <v>0</v>
      </c>
      <c r="G24" s="8">
        <f>C24</f>
        <v>1926715</v>
      </c>
      <c r="H24" s="8">
        <v>0</v>
      </c>
      <c r="I24" s="87"/>
      <c r="J24" s="19"/>
      <c r="K24" s="19"/>
      <c r="L24" s="19"/>
      <c r="M24" s="19"/>
      <c r="N24" s="19"/>
      <c r="O24" s="19"/>
      <c r="P24" s="19"/>
      <c r="Q24" s="19"/>
    </row>
    <row r="25" spans="1:17" ht="27" customHeight="1">
      <c r="A25" s="86">
        <v>12</v>
      </c>
      <c r="B25" s="14" t="s">
        <v>30</v>
      </c>
      <c r="C25" s="8">
        <f>G25</f>
        <v>2023140</v>
      </c>
      <c r="D25" s="68">
        <v>0</v>
      </c>
      <c r="E25" s="8">
        <v>0</v>
      </c>
      <c r="F25" s="90">
        <v>0</v>
      </c>
      <c r="G25" s="8">
        <v>2023140</v>
      </c>
      <c r="H25" s="8">
        <v>0</v>
      </c>
      <c r="I25" s="87"/>
    </row>
    <row r="26" spans="1:17" s="83" customFormat="1" ht="27" customHeight="1">
      <c r="A26" s="86">
        <v>13</v>
      </c>
      <c r="B26" s="14" t="s">
        <v>31</v>
      </c>
      <c r="C26" s="8">
        <v>2566000</v>
      </c>
      <c r="D26" s="68">
        <f>H26-F26</f>
        <v>25</v>
      </c>
      <c r="E26" s="8">
        <v>196000</v>
      </c>
      <c r="F26" s="90">
        <v>6</v>
      </c>
      <c r="G26" s="8">
        <f>C26+E26</f>
        <v>2762000</v>
      </c>
      <c r="H26" s="8">
        <v>31</v>
      </c>
      <c r="I26" s="87"/>
      <c r="J26" s="21"/>
      <c r="K26" s="19"/>
      <c r="L26" s="19"/>
      <c r="M26" s="19"/>
      <c r="N26" s="19"/>
      <c r="O26" s="19"/>
      <c r="P26" s="19"/>
      <c r="Q26" s="19"/>
    </row>
    <row r="27" spans="1:17" ht="18" customHeight="1">
      <c r="A27" s="86">
        <v>14</v>
      </c>
      <c r="B27" s="14" t="s">
        <v>32</v>
      </c>
      <c r="C27" s="8">
        <v>0</v>
      </c>
      <c r="D27" s="68">
        <v>0</v>
      </c>
      <c r="E27" s="8">
        <v>700800</v>
      </c>
      <c r="F27" s="90">
        <v>15</v>
      </c>
      <c r="G27" s="8">
        <f>E27</f>
        <v>700800</v>
      </c>
      <c r="H27" s="8">
        <f>F27</f>
        <v>15</v>
      </c>
      <c r="I27" s="9"/>
      <c r="J27" s="21"/>
    </row>
    <row r="28" spans="1:17" s="83" customFormat="1" ht="24.95" customHeight="1">
      <c r="A28" s="86">
        <v>15</v>
      </c>
      <c r="B28" s="14" t="s">
        <v>33</v>
      </c>
      <c r="C28" s="8">
        <v>1435755</v>
      </c>
      <c r="D28" s="68">
        <v>13</v>
      </c>
      <c r="E28" s="8">
        <v>290000</v>
      </c>
      <c r="F28" s="90">
        <v>10</v>
      </c>
      <c r="G28" s="8">
        <f>C28+E28</f>
        <v>1725755</v>
      </c>
      <c r="H28" s="8">
        <v>23</v>
      </c>
      <c r="I28" s="87"/>
      <c r="J28" s="21"/>
      <c r="K28" s="19"/>
      <c r="L28" s="19"/>
      <c r="M28" s="19"/>
      <c r="N28" s="19"/>
      <c r="O28" s="19"/>
      <c r="P28" s="19"/>
      <c r="Q28" s="19"/>
    </row>
    <row r="29" spans="1:17" s="83" customFormat="1" ht="20.100000000000001" customHeight="1">
      <c r="A29" s="86">
        <v>16</v>
      </c>
      <c r="B29" s="14" t="s">
        <v>34</v>
      </c>
      <c r="C29" s="8">
        <f>G29-E29</f>
        <v>3100229</v>
      </c>
      <c r="D29" s="68">
        <v>27</v>
      </c>
      <c r="E29" s="8">
        <v>700000</v>
      </c>
      <c r="F29" s="90">
        <v>34</v>
      </c>
      <c r="G29" s="8">
        <v>3800229</v>
      </c>
      <c r="H29" s="8">
        <f>D29+F29</f>
        <v>61</v>
      </c>
      <c r="I29" s="87"/>
      <c r="J29" s="24"/>
      <c r="K29" s="19"/>
      <c r="L29" s="19"/>
      <c r="M29" s="19"/>
      <c r="N29" s="19"/>
      <c r="O29" s="19"/>
      <c r="P29" s="19"/>
      <c r="Q29" s="19"/>
    </row>
    <row r="30" spans="1:17" s="83" customFormat="1" ht="20.100000000000001" customHeight="1">
      <c r="A30" s="86">
        <v>17</v>
      </c>
      <c r="B30" s="14" t="s">
        <v>48</v>
      </c>
      <c r="C30" s="8">
        <v>0</v>
      </c>
      <c r="D30" s="68">
        <v>0</v>
      </c>
      <c r="E30" s="8">
        <f>G30</f>
        <v>670000</v>
      </c>
      <c r="F30" s="90">
        <v>19</v>
      </c>
      <c r="G30" s="8">
        <v>670000</v>
      </c>
      <c r="H30" s="8">
        <f>F30</f>
        <v>19</v>
      </c>
      <c r="I30" s="87"/>
      <c r="J30" s="24"/>
      <c r="K30" s="19"/>
      <c r="L30" s="19"/>
      <c r="M30" s="19"/>
      <c r="N30" s="19"/>
      <c r="O30" s="19"/>
      <c r="P30" s="19"/>
      <c r="Q30" s="19"/>
    </row>
    <row r="31" spans="1:17" s="83" customFormat="1" ht="20.100000000000001" customHeight="1">
      <c r="A31" s="86">
        <v>18</v>
      </c>
      <c r="B31" s="63" t="s">
        <v>35</v>
      </c>
      <c r="C31" s="8">
        <v>814000</v>
      </c>
      <c r="D31" s="68">
        <v>9</v>
      </c>
      <c r="E31" s="8">
        <v>0</v>
      </c>
      <c r="F31" s="90">
        <v>0</v>
      </c>
      <c r="G31" s="8">
        <f>C31+E31</f>
        <v>814000</v>
      </c>
      <c r="H31" s="8">
        <v>9</v>
      </c>
      <c r="I31" s="87"/>
      <c r="J31" s="19"/>
      <c r="K31" s="19"/>
      <c r="L31" s="19"/>
      <c r="M31" s="19"/>
      <c r="N31" s="19"/>
      <c r="O31" s="19"/>
      <c r="P31" s="19"/>
      <c r="Q31" s="19"/>
    </row>
    <row r="32" spans="1:17" s="83" customFormat="1" ht="20.100000000000001" customHeight="1">
      <c r="A32" s="86">
        <v>19</v>
      </c>
      <c r="B32" s="63" t="s">
        <v>23</v>
      </c>
      <c r="C32" s="8">
        <f>G32-E32</f>
        <v>1722089</v>
      </c>
      <c r="D32" s="68">
        <v>15</v>
      </c>
      <c r="E32" s="8">
        <v>1790000</v>
      </c>
      <c r="F32" s="90">
        <v>80</v>
      </c>
      <c r="G32" s="8">
        <v>3512089</v>
      </c>
      <c r="H32" s="8">
        <f>D32+F32</f>
        <v>95</v>
      </c>
      <c r="I32" s="87"/>
      <c r="J32" s="21"/>
      <c r="K32" s="19"/>
      <c r="L32" s="19"/>
      <c r="M32" s="19"/>
      <c r="N32" s="19"/>
      <c r="O32" s="19"/>
      <c r="P32" s="19"/>
      <c r="Q32" s="19"/>
    </row>
    <row r="33" spans="1:17" s="83" customFormat="1" ht="20.100000000000001" customHeight="1">
      <c r="A33" s="86">
        <v>20</v>
      </c>
      <c r="B33" s="63" t="s">
        <v>36</v>
      </c>
      <c r="C33" s="8">
        <f>G33</f>
        <v>22551861</v>
      </c>
      <c r="D33" s="68">
        <v>208</v>
      </c>
      <c r="E33" s="8">
        <v>0</v>
      </c>
      <c r="F33" s="90">
        <v>0</v>
      </c>
      <c r="G33" s="8">
        <v>22551861</v>
      </c>
      <c r="H33" s="8">
        <f>D33</f>
        <v>208</v>
      </c>
      <c r="I33" s="87"/>
      <c r="J33" s="19"/>
      <c r="K33" s="19"/>
      <c r="L33" s="19"/>
      <c r="M33" s="19"/>
      <c r="N33" s="19"/>
      <c r="O33" s="19"/>
      <c r="P33" s="19"/>
      <c r="Q33" s="19"/>
    </row>
    <row r="34" spans="1:17" s="83" customFormat="1" ht="20.100000000000001" customHeight="1">
      <c r="A34" s="86">
        <v>21</v>
      </c>
      <c r="B34" s="63" t="s">
        <v>37</v>
      </c>
      <c r="C34" s="8">
        <v>764510</v>
      </c>
      <c r="D34" s="68">
        <v>6</v>
      </c>
      <c r="E34" s="8">
        <v>0</v>
      </c>
      <c r="F34" s="90">
        <v>0</v>
      </c>
      <c r="G34" s="8">
        <f>C34</f>
        <v>764510</v>
      </c>
      <c r="H34" s="8">
        <v>6</v>
      </c>
      <c r="I34" s="9"/>
      <c r="J34" s="19"/>
      <c r="K34" s="19"/>
      <c r="L34" s="19"/>
      <c r="M34" s="19"/>
      <c r="N34" s="19"/>
      <c r="O34" s="19"/>
      <c r="P34" s="19"/>
      <c r="Q34" s="19"/>
    </row>
    <row r="35" spans="1:17" s="83" customFormat="1" ht="27" customHeight="1">
      <c r="A35" s="86">
        <v>22</v>
      </c>
      <c r="B35" s="14" t="s">
        <v>38</v>
      </c>
      <c r="C35" s="8">
        <v>1342000</v>
      </c>
      <c r="D35" s="68">
        <v>21</v>
      </c>
      <c r="E35" s="8">
        <v>0</v>
      </c>
      <c r="F35" s="90">
        <v>0</v>
      </c>
      <c r="G35" s="8">
        <f>C35</f>
        <v>1342000</v>
      </c>
      <c r="H35" s="8">
        <v>21</v>
      </c>
      <c r="I35" s="87"/>
      <c r="J35" s="19"/>
      <c r="K35" s="19"/>
      <c r="L35" s="19"/>
      <c r="M35" s="19"/>
      <c r="N35" s="19"/>
      <c r="O35" s="19"/>
      <c r="P35" s="19"/>
      <c r="Q35" s="19"/>
    </row>
    <row r="36" spans="1:17" s="83" customFormat="1" ht="27" customHeight="1">
      <c r="A36" s="86">
        <v>23</v>
      </c>
      <c r="B36" s="14" t="s">
        <v>39</v>
      </c>
      <c r="C36" s="8">
        <f>G36-E36</f>
        <v>225237</v>
      </c>
      <c r="D36" s="68">
        <v>5</v>
      </c>
      <c r="E36" s="8">
        <v>110000</v>
      </c>
      <c r="F36" s="90">
        <v>0</v>
      </c>
      <c r="G36" s="8">
        <v>335237</v>
      </c>
      <c r="H36" s="8">
        <f>D36+F36</f>
        <v>5</v>
      </c>
      <c r="I36" s="87"/>
      <c r="J36" s="24"/>
      <c r="K36" s="19"/>
      <c r="L36" s="19"/>
      <c r="M36" s="19"/>
      <c r="N36" s="19"/>
      <c r="O36" s="19"/>
      <c r="P36" s="19"/>
      <c r="Q36" s="19"/>
    </row>
    <row r="37" spans="1:17" s="83" customFormat="1" ht="18.95" customHeight="1">
      <c r="A37" s="86">
        <v>24</v>
      </c>
      <c r="B37" s="14" t="s">
        <v>40</v>
      </c>
      <c r="C37" s="8">
        <f>G37-E37</f>
        <v>1116000</v>
      </c>
      <c r="D37" s="68">
        <v>13</v>
      </c>
      <c r="E37" s="8">
        <v>200000</v>
      </c>
      <c r="F37" s="90">
        <v>1</v>
      </c>
      <c r="G37" s="8">
        <v>1316000</v>
      </c>
      <c r="H37" s="8">
        <v>14</v>
      </c>
      <c r="I37" s="87"/>
      <c r="J37" s="24"/>
      <c r="K37" s="19"/>
      <c r="L37" s="19"/>
      <c r="M37" s="19"/>
      <c r="N37" s="19"/>
      <c r="O37" s="19"/>
      <c r="P37" s="19"/>
      <c r="Q37" s="19"/>
    </row>
    <row r="38" spans="1:17" s="83" customFormat="1" ht="18.95" customHeight="1">
      <c r="A38" s="86">
        <v>25</v>
      </c>
      <c r="B38" s="14" t="s">
        <v>41</v>
      </c>
      <c r="C38" s="8">
        <f>G38</f>
        <v>911188</v>
      </c>
      <c r="D38" s="68">
        <v>10</v>
      </c>
      <c r="E38" s="8">
        <v>0</v>
      </c>
      <c r="F38" s="8">
        <v>0</v>
      </c>
      <c r="G38" s="8">
        <v>911188</v>
      </c>
      <c r="H38" s="8">
        <f>D38+F38</f>
        <v>10</v>
      </c>
      <c r="I38" s="97"/>
      <c r="J38" s="24"/>
      <c r="K38" s="19"/>
      <c r="L38" s="19"/>
      <c r="M38" s="19"/>
      <c r="N38" s="19"/>
      <c r="O38" s="19"/>
      <c r="P38" s="19"/>
      <c r="Q38" s="19"/>
    </row>
    <row r="39" spans="1:17" ht="18.95" customHeight="1">
      <c r="A39" s="86">
        <v>26</v>
      </c>
      <c r="B39" s="63" t="s">
        <v>44</v>
      </c>
      <c r="C39" s="8">
        <v>0</v>
      </c>
      <c r="D39" s="68">
        <v>0</v>
      </c>
      <c r="E39" s="8">
        <v>0</v>
      </c>
      <c r="F39" s="90">
        <v>0</v>
      </c>
      <c r="G39" s="8">
        <v>0</v>
      </c>
      <c r="H39" s="8">
        <v>0</v>
      </c>
      <c r="I39" s="87" t="s">
        <v>142</v>
      </c>
    </row>
    <row r="40" spans="1:17" s="83" customFormat="1" ht="18.95" customHeight="1">
      <c r="A40" s="86">
        <v>27</v>
      </c>
      <c r="B40" s="14" t="s">
        <v>46</v>
      </c>
      <c r="C40" s="8">
        <v>1550000</v>
      </c>
      <c r="D40" s="68">
        <v>16</v>
      </c>
      <c r="E40" s="8">
        <v>0</v>
      </c>
      <c r="F40" s="90">
        <v>0</v>
      </c>
      <c r="G40" s="8">
        <f>C40</f>
        <v>1550000</v>
      </c>
      <c r="H40" s="8">
        <v>16</v>
      </c>
      <c r="I40" s="9"/>
      <c r="J40" s="19"/>
      <c r="K40" s="19"/>
      <c r="L40" s="19"/>
      <c r="M40" s="19"/>
      <c r="N40" s="19"/>
      <c r="O40" s="19"/>
      <c r="P40" s="19"/>
      <c r="Q40" s="19"/>
    </row>
    <row r="41" spans="1:17" s="83" customFormat="1" ht="18.95" customHeight="1">
      <c r="A41" s="86">
        <v>28</v>
      </c>
      <c r="B41" s="63" t="s">
        <v>43</v>
      </c>
      <c r="C41" s="8">
        <f>G41</f>
        <v>1047400</v>
      </c>
      <c r="D41" s="68">
        <v>0</v>
      </c>
      <c r="E41" s="8">
        <v>0</v>
      </c>
      <c r="F41" s="90">
        <v>0</v>
      </c>
      <c r="G41" s="8">
        <v>1047400</v>
      </c>
      <c r="H41" s="8">
        <v>0</v>
      </c>
      <c r="I41" s="87"/>
      <c r="J41" s="19"/>
      <c r="K41" s="19"/>
      <c r="L41" s="19"/>
      <c r="M41" s="19"/>
      <c r="N41" s="19"/>
      <c r="O41" s="19"/>
      <c r="P41" s="19"/>
      <c r="Q41" s="19"/>
    </row>
    <row r="42" spans="1:17" ht="18.95" customHeight="1">
      <c r="A42" s="86">
        <v>29</v>
      </c>
      <c r="B42" s="14" t="s">
        <v>42</v>
      </c>
      <c r="C42" s="8">
        <v>0</v>
      </c>
      <c r="D42" s="68">
        <v>0</v>
      </c>
      <c r="E42" s="8">
        <v>0</v>
      </c>
      <c r="F42" s="90">
        <v>0</v>
      </c>
      <c r="G42" s="8">
        <v>0</v>
      </c>
      <c r="H42" s="8">
        <f>D42</f>
        <v>0</v>
      </c>
      <c r="I42" s="13"/>
    </row>
    <row r="43" spans="1:17" ht="18.95" customHeight="1">
      <c r="A43" s="86">
        <v>30</v>
      </c>
      <c r="B43" s="14" t="s">
        <v>45</v>
      </c>
      <c r="C43" s="8">
        <v>234924</v>
      </c>
      <c r="D43" s="68">
        <v>7</v>
      </c>
      <c r="E43" s="8">
        <f>G43-C43</f>
        <v>16230000</v>
      </c>
      <c r="F43" s="90">
        <v>545</v>
      </c>
      <c r="G43" s="8">
        <v>16464924</v>
      </c>
      <c r="H43" s="8">
        <f>D43+F43</f>
        <v>552</v>
      </c>
      <c r="I43" s="87"/>
    </row>
    <row r="44" spans="1:17" ht="18.95" customHeight="1">
      <c r="A44" s="86">
        <v>31</v>
      </c>
      <c r="B44" s="63" t="s">
        <v>47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7"/>
    </row>
    <row r="45" spans="1:17" ht="18.95" customHeight="1">
      <c r="A45" s="86">
        <v>32</v>
      </c>
      <c r="B45" s="63" t="s">
        <v>22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7"/>
      <c r="J45" s="24"/>
    </row>
    <row r="46" spans="1:17" ht="20.100000000000001" customHeight="1">
      <c r="A46" s="344" t="s">
        <v>11</v>
      </c>
      <c r="B46" s="345"/>
      <c r="C46" s="16">
        <f t="shared" ref="C46:H46" si="1">SUM(C15:C45)</f>
        <v>57839807</v>
      </c>
      <c r="D46" s="16">
        <f t="shared" si="1"/>
        <v>502</v>
      </c>
      <c r="E46" s="16">
        <f t="shared" si="1"/>
        <v>23056800</v>
      </c>
      <c r="F46" s="16">
        <f t="shared" si="1"/>
        <v>794</v>
      </c>
      <c r="G46" s="16">
        <f t="shared" si="1"/>
        <v>80896607</v>
      </c>
      <c r="H46" s="16">
        <f t="shared" si="1"/>
        <v>1296</v>
      </c>
      <c r="I46" s="1"/>
      <c r="J46" s="24"/>
    </row>
    <row r="47" spans="1:17" ht="29.1" customHeight="1">
      <c r="A47" s="260" t="s">
        <v>20</v>
      </c>
      <c r="B47" s="261"/>
      <c r="C47" s="261"/>
      <c r="D47" s="261"/>
      <c r="E47" s="261"/>
      <c r="F47" s="261"/>
      <c r="G47" s="261"/>
      <c r="H47" s="261"/>
      <c r="I47" s="262"/>
      <c r="J47" s="24"/>
    </row>
    <row r="48" spans="1:17" ht="17.100000000000001" customHeight="1">
      <c r="A48" s="319" t="s">
        <v>0</v>
      </c>
      <c r="B48" s="319" t="s">
        <v>1</v>
      </c>
      <c r="C48" s="335" t="s">
        <v>2</v>
      </c>
      <c r="D48" s="336"/>
      <c r="E48" s="336"/>
      <c r="F48" s="337"/>
      <c r="G48" s="338" t="s">
        <v>6</v>
      </c>
      <c r="H48" s="338" t="s">
        <v>8</v>
      </c>
      <c r="I48" s="319" t="s">
        <v>7</v>
      </c>
    </row>
    <row r="49" spans="1:17" ht="21.95" customHeight="1" thickBot="1">
      <c r="A49" s="320"/>
      <c r="B49" s="320"/>
      <c r="C49" s="10" t="s">
        <v>3</v>
      </c>
      <c r="D49" s="5" t="s">
        <v>4</v>
      </c>
      <c r="E49" s="10" t="s">
        <v>5</v>
      </c>
      <c r="F49" s="5" t="s">
        <v>4</v>
      </c>
      <c r="G49" s="339"/>
      <c r="H49" s="339"/>
      <c r="I49" s="320"/>
    </row>
    <row r="50" spans="1:17" ht="20.100000000000001" customHeight="1" thickTop="1">
      <c r="A50" s="60">
        <v>1</v>
      </c>
      <c r="B50" s="2" t="s">
        <v>15</v>
      </c>
      <c r="C50" s="8">
        <v>0</v>
      </c>
      <c r="D50" s="8">
        <v>0</v>
      </c>
      <c r="E50" s="8">
        <v>280000</v>
      </c>
      <c r="F50" s="8">
        <v>0</v>
      </c>
      <c r="G50" s="8">
        <f>E50</f>
        <v>280000</v>
      </c>
      <c r="H50" s="8">
        <v>0</v>
      </c>
      <c r="I50" s="7"/>
    </row>
    <row r="51" spans="1:17" ht="20.100000000000001" customHeight="1">
      <c r="A51" s="87">
        <v>2</v>
      </c>
      <c r="B51" s="2" t="s">
        <v>16</v>
      </c>
      <c r="C51" s="8">
        <f>G51</f>
        <v>1290465</v>
      </c>
      <c r="D51" s="8">
        <v>12</v>
      </c>
      <c r="E51" s="8">
        <v>0</v>
      </c>
      <c r="F51" s="8">
        <v>0</v>
      </c>
      <c r="G51" s="8">
        <v>1290465</v>
      </c>
      <c r="H51" s="18">
        <f>D51</f>
        <v>12</v>
      </c>
      <c r="I51" s="63"/>
    </row>
    <row r="52" spans="1:17" ht="20.100000000000001" customHeight="1">
      <c r="A52" s="87">
        <v>3</v>
      </c>
      <c r="B52" s="2" t="s">
        <v>17</v>
      </c>
      <c r="C52" s="3">
        <f>G52</f>
        <v>1535000</v>
      </c>
      <c r="D52" s="3">
        <v>14</v>
      </c>
      <c r="E52" s="3">
        <v>0</v>
      </c>
      <c r="F52" s="3">
        <v>0</v>
      </c>
      <c r="G52" s="3">
        <v>1535000</v>
      </c>
      <c r="H52" s="4">
        <v>14</v>
      </c>
      <c r="I52" s="63"/>
    </row>
    <row r="53" spans="1:17" s="83" customFormat="1" ht="20.100000000000001" customHeight="1">
      <c r="A53" s="87">
        <v>4</v>
      </c>
      <c r="B53" s="2" t="s">
        <v>18</v>
      </c>
      <c r="C53" s="3">
        <f>G53-E53</f>
        <v>462070</v>
      </c>
      <c r="D53" s="3">
        <v>5</v>
      </c>
      <c r="E53" s="3">
        <v>363000</v>
      </c>
      <c r="F53" s="3">
        <v>15</v>
      </c>
      <c r="G53" s="3">
        <v>825070</v>
      </c>
      <c r="H53" s="4">
        <f>D53+F53</f>
        <v>20</v>
      </c>
      <c r="I53" s="63"/>
      <c r="J53" s="19"/>
      <c r="K53" s="19"/>
      <c r="L53" s="19"/>
      <c r="M53" s="19"/>
      <c r="N53" s="19"/>
      <c r="O53" s="19"/>
      <c r="P53" s="19"/>
      <c r="Q53" s="19"/>
    </row>
    <row r="54" spans="1:17" s="83" customFormat="1" ht="20.100000000000001" customHeight="1">
      <c r="A54" s="87">
        <v>5</v>
      </c>
      <c r="B54" s="2" t="s">
        <v>19</v>
      </c>
      <c r="C54" s="3">
        <v>1295063</v>
      </c>
      <c r="D54" s="3">
        <v>11</v>
      </c>
      <c r="E54" s="3">
        <v>0</v>
      </c>
      <c r="F54" s="3">
        <v>0</v>
      </c>
      <c r="G54" s="3">
        <f>C54</f>
        <v>1295063</v>
      </c>
      <c r="H54" s="4">
        <f>D54</f>
        <v>11</v>
      </c>
      <c r="I54" s="63"/>
      <c r="J54" s="24"/>
      <c r="K54" s="19"/>
      <c r="L54" s="19"/>
      <c r="M54" s="19"/>
      <c r="N54" s="19"/>
      <c r="O54" s="19"/>
      <c r="P54" s="19"/>
      <c r="Q54" s="19"/>
    </row>
    <row r="55" spans="1:17" ht="20.100000000000001" customHeight="1">
      <c r="A55" s="317" t="s">
        <v>10</v>
      </c>
      <c r="B55" s="318"/>
      <c r="C55" s="16">
        <f t="shared" ref="C55:H55" si="2">SUM(C50:C54)</f>
        <v>4582598</v>
      </c>
      <c r="D55" s="16">
        <f t="shared" si="2"/>
        <v>42</v>
      </c>
      <c r="E55" s="16">
        <f t="shared" si="2"/>
        <v>643000</v>
      </c>
      <c r="F55" s="16">
        <f t="shared" si="2"/>
        <v>15</v>
      </c>
      <c r="G55" s="16">
        <f t="shared" si="2"/>
        <v>5225598</v>
      </c>
      <c r="H55" s="17">
        <f t="shared" si="2"/>
        <v>57</v>
      </c>
      <c r="I55" s="63"/>
      <c r="J55" s="24"/>
    </row>
    <row r="56" spans="1:17" ht="27.95" customHeight="1">
      <c r="A56" s="291" t="s">
        <v>21</v>
      </c>
      <c r="B56" s="291"/>
      <c r="C56" s="291"/>
      <c r="D56" s="291"/>
      <c r="E56" s="291"/>
      <c r="F56" s="291"/>
      <c r="G56" s="291"/>
      <c r="H56" s="291"/>
      <c r="I56" s="291"/>
    </row>
    <row r="57" spans="1:17" ht="17.100000000000001" customHeight="1">
      <c r="A57" s="319" t="s">
        <v>0</v>
      </c>
      <c r="B57" s="319" t="s">
        <v>9</v>
      </c>
      <c r="C57" s="324" t="s">
        <v>2</v>
      </c>
      <c r="D57" s="325"/>
      <c r="E57" s="325"/>
      <c r="F57" s="326"/>
      <c r="G57" s="338" t="s">
        <v>12</v>
      </c>
      <c r="H57" s="338" t="s">
        <v>8</v>
      </c>
      <c r="I57" s="338" t="s">
        <v>14</v>
      </c>
    </row>
    <row r="58" spans="1:17" ht="17.100000000000001" customHeight="1" thickBot="1">
      <c r="A58" s="320"/>
      <c r="B58" s="320"/>
      <c r="C58" s="15" t="s">
        <v>3</v>
      </c>
      <c r="D58" s="30" t="s">
        <v>4</v>
      </c>
      <c r="E58" s="15" t="s">
        <v>5</v>
      </c>
      <c r="F58" s="30" t="s">
        <v>4</v>
      </c>
      <c r="G58" s="339"/>
      <c r="H58" s="339"/>
      <c r="I58" s="339"/>
    </row>
    <row r="59" spans="1:17" s="83" customFormat="1" ht="20.100000000000001" customHeight="1" thickTop="1">
      <c r="A59" s="12">
        <v>1</v>
      </c>
      <c r="B59" s="98" t="s">
        <v>136</v>
      </c>
      <c r="C59" s="8">
        <v>200000</v>
      </c>
      <c r="D59" s="18">
        <v>1</v>
      </c>
      <c r="E59" s="8">
        <v>0</v>
      </c>
      <c r="F59" s="8">
        <v>0</v>
      </c>
      <c r="G59" s="8">
        <f>C59+E59</f>
        <v>200000</v>
      </c>
      <c r="H59" s="18">
        <v>1</v>
      </c>
      <c r="I59" s="99"/>
      <c r="J59" s="19"/>
      <c r="K59" s="19"/>
      <c r="L59" s="19"/>
      <c r="M59" s="19"/>
      <c r="N59" s="19"/>
      <c r="O59" s="19"/>
      <c r="P59" s="19"/>
      <c r="Q59" s="19"/>
    </row>
    <row r="60" spans="1:17" s="83" customFormat="1" ht="20.100000000000001" customHeight="1">
      <c r="A60" s="13">
        <v>2</v>
      </c>
      <c r="B60" s="100" t="s">
        <v>130</v>
      </c>
      <c r="C60" s="8">
        <v>1480000</v>
      </c>
      <c r="D60" s="18">
        <v>1</v>
      </c>
      <c r="E60" s="8">
        <v>0</v>
      </c>
      <c r="F60" s="8">
        <v>0</v>
      </c>
      <c r="G60" s="8">
        <f t="shared" ref="G60:G73" si="3">C60</f>
        <v>1480000</v>
      </c>
      <c r="H60" s="18">
        <v>1</v>
      </c>
      <c r="I60" s="11"/>
      <c r="J60" s="19"/>
      <c r="K60" s="19"/>
      <c r="L60" s="19"/>
      <c r="M60" s="19"/>
      <c r="N60" s="19"/>
      <c r="O60" s="19"/>
      <c r="P60" s="19"/>
      <c r="Q60" s="19"/>
    </row>
    <row r="61" spans="1:17" ht="20.100000000000001" customHeight="1">
      <c r="A61" s="12">
        <v>3</v>
      </c>
      <c r="B61" s="2" t="s">
        <v>137</v>
      </c>
      <c r="C61" s="8">
        <v>300000</v>
      </c>
      <c r="D61" s="18">
        <v>1</v>
      </c>
      <c r="E61" s="8">
        <v>0</v>
      </c>
      <c r="F61" s="8">
        <v>0</v>
      </c>
      <c r="G61" s="8">
        <f>C61</f>
        <v>300000</v>
      </c>
      <c r="H61" s="18">
        <v>1</v>
      </c>
      <c r="I61" s="11"/>
    </row>
    <row r="62" spans="1:17" ht="20.100000000000001" customHeight="1">
      <c r="A62" s="13">
        <v>4</v>
      </c>
      <c r="B62" s="2" t="s">
        <v>108</v>
      </c>
      <c r="C62" s="8">
        <v>200000</v>
      </c>
      <c r="D62" s="18">
        <v>1</v>
      </c>
      <c r="E62" s="8">
        <v>0</v>
      </c>
      <c r="F62" s="8">
        <v>0</v>
      </c>
      <c r="G62" s="8">
        <f>C62</f>
        <v>200000</v>
      </c>
      <c r="H62" s="18">
        <v>1</v>
      </c>
      <c r="I62" s="11"/>
    </row>
    <row r="63" spans="1:17" ht="20.100000000000001" customHeight="1">
      <c r="A63" s="12">
        <v>5</v>
      </c>
      <c r="B63" s="2" t="s">
        <v>97</v>
      </c>
      <c r="C63" s="8">
        <v>150000</v>
      </c>
      <c r="D63" s="18">
        <v>1</v>
      </c>
      <c r="E63" s="8">
        <v>0</v>
      </c>
      <c r="F63" s="8">
        <v>0</v>
      </c>
      <c r="G63" s="8">
        <f t="shared" si="3"/>
        <v>150000</v>
      </c>
      <c r="H63" s="18">
        <v>1</v>
      </c>
      <c r="I63" s="11"/>
    </row>
    <row r="64" spans="1:17" ht="20.100000000000001" customHeight="1">
      <c r="A64" s="13">
        <v>6</v>
      </c>
      <c r="B64" s="2" t="s">
        <v>96</v>
      </c>
      <c r="C64" s="8">
        <v>400000</v>
      </c>
      <c r="D64" s="18">
        <v>1</v>
      </c>
      <c r="E64" s="8">
        <v>0</v>
      </c>
      <c r="F64" s="8">
        <v>0</v>
      </c>
      <c r="G64" s="8">
        <f>C64</f>
        <v>400000</v>
      </c>
      <c r="H64" s="18">
        <v>1</v>
      </c>
      <c r="I64" s="11"/>
      <c r="J64" s="24"/>
    </row>
    <row r="65" spans="1:17" s="83" customFormat="1" ht="20.100000000000001" customHeight="1">
      <c r="A65" s="12">
        <v>7</v>
      </c>
      <c r="B65" s="2" t="s">
        <v>100</v>
      </c>
      <c r="C65" s="8">
        <v>1600000</v>
      </c>
      <c r="D65" s="18">
        <v>1</v>
      </c>
      <c r="E65" s="8">
        <v>0</v>
      </c>
      <c r="F65" s="8">
        <v>0</v>
      </c>
      <c r="G65" s="8">
        <f t="shared" si="3"/>
        <v>1600000</v>
      </c>
      <c r="H65" s="18">
        <v>1</v>
      </c>
      <c r="I65" s="11"/>
      <c r="J65" s="19"/>
      <c r="K65" s="19"/>
      <c r="L65" s="19"/>
      <c r="M65" s="19"/>
      <c r="N65" s="19"/>
      <c r="O65" s="19"/>
      <c r="P65" s="19"/>
      <c r="Q65" s="19"/>
    </row>
    <row r="66" spans="1:17" ht="20.100000000000001" customHeight="1">
      <c r="A66" s="13">
        <v>8</v>
      </c>
      <c r="B66" s="2" t="s">
        <v>138</v>
      </c>
      <c r="C66" s="8">
        <v>300000</v>
      </c>
      <c r="D66" s="18">
        <v>1</v>
      </c>
      <c r="E66" s="8">
        <v>0</v>
      </c>
      <c r="F66" s="8">
        <v>0</v>
      </c>
      <c r="G66" s="8">
        <f t="shared" si="3"/>
        <v>300000</v>
      </c>
      <c r="H66" s="18">
        <v>1</v>
      </c>
      <c r="I66" s="11"/>
      <c r="J66" s="24"/>
    </row>
    <row r="67" spans="1:17" ht="20.100000000000001" customHeight="1">
      <c r="A67" s="12">
        <v>9</v>
      </c>
      <c r="B67" s="2" t="s">
        <v>95</v>
      </c>
      <c r="C67" s="8">
        <v>250000</v>
      </c>
      <c r="D67" s="18">
        <v>1</v>
      </c>
      <c r="E67" s="8">
        <v>0</v>
      </c>
      <c r="F67" s="8">
        <v>0</v>
      </c>
      <c r="G67" s="8">
        <f t="shared" si="3"/>
        <v>250000</v>
      </c>
      <c r="H67" s="18">
        <v>1</v>
      </c>
      <c r="I67" s="11"/>
      <c r="J67" s="24"/>
    </row>
    <row r="68" spans="1:17" ht="20.100000000000001" customHeight="1">
      <c r="A68" s="13">
        <v>10</v>
      </c>
      <c r="B68" s="2" t="s">
        <v>139</v>
      </c>
      <c r="C68" s="8">
        <v>300000</v>
      </c>
      <c r="D68" s="18">
        <v>1</v>
      </c>
      <c r="E68" s="8">
        <v>0</v>
      </c>
      <c r="F68" s="8">
        <v>0</v>
      </c>
      <c r="G68" s="8">
        <f t="shared" si="3"/>
        <v>300000</v>
      </c>
      <c r="H68" s="18">
        <v>1</v>
      </c>
      <c r="I68" s="11"/>
    </row>
    <row r="69" spans="1:17" ht="20.100000000000001" customHeight="1">
      <c r="A69" s="12">
        <v>11</v>
      </c>
      <c r="B69" s="2" t="s">
        <v>129</v>
      </c>
      <c r="C69" s="8">
        <v>500000</v>
      </c>
      <c r="D69" s="18">
        <v>1</v>
      </c>
      <c r="E69" s="8">
        <v>0</v>
      </c>
      <c r="F69" s="8">
        <v>0</v>
      </c>
      <c r="G69" s="8">
        <f t="shared" ref="G69:G70" si="4">C69</f>
        <v>500000</v>
      </c>
      <c r="H69" s="18">
        <v>1</v>
      </c>
      <c r="I69" s="11"/>
    </row>
    <row r="70" spans="1:17" ht="20.100000000000001" customHeight="1">
      <c r="A70" s="13">
        <v>12</v>
      </c>
      <c r="B70" s="2" t="s">
        <v>140</v>
      </c>
      <c r="C70" s="8">
        <v>250000</v>
      </c>
      <c r="D70" s="18">
        <v>1</v>
      </c>
      <c r="E70" s="8">
        <v>0</v>
      </c>
      <c r="F70" s="8">
        <v>0</v>
      </c>
      <c r="G70" s="8">
        <f t="shared" si="4"/>
        <v>250000</v>
      </c>
      <c r="H70" s="18">
        <v>1</v>
      </c>
      <c r="I70" s="11"/>
    </row>
    <row r="71" spans="1:17" ht="20.100000000000001" customHeight="1">
      <c r="A71" s="12">
        <v>13</v>
      </c>
      <c r="B71" s="2" t="s">
        <v>141</v>
      </c>
      <c r="C71" s="8">
        <v>0</v>
      </c>
      <c r="D71" s="18"/>
      <c r="E71" s="8">
        <v>50000</v>
      </c>
      <c r="F71" s="8">
        <v>1</v>
      </c>
      <c r="G71" s="8">
        <f>E71</f>
        <v>50000</v>
      </c>
      <c r="H71" s="18">
        <v>1</v>
      </c>
      <c r="I71" s="11"/>
    </row>
    <row r="72" spans="1:17" ht="20.100000000000001" customHeight="1">
      <c r="A72" s="13">
        <v>14</v>
      </c>
      <c r="B72" s="2" t="s">
        <v>128</v>
      </c>
      <c r="C72" s="8">
        <v>100000</v>
      </c>
      <c r="D72" s="18">
        <v>1</v>
      </c>
      <c r="E72" s="8">
        <v>0</v>
      </c>
      <c r="F72" s="8">
        <v>0</v>
      </c>
      <c r="G72" s="8">
        <f t="shared" ref="G72" si="5">C72</f>
        <v>100000</v>
      </c>
      <c r="H72" s="18">
        <v>1</v>
      </c>
      <c r="I72" s="11"/>
    </row>
    <row r="73" spans="1:17" ht="20.100000000000001" customHeight="1">
      <c r="A73" s="12">
        <v>15</v>
      </c>
      <c r="B73" s="2" t="s">
        <v>111</v>
      </c>
      <c r="C73" s="8">
        <v>200000</v>
      </c>
      <c r="D73" s="18">
        <v>1</v>
      </c>
      <c r="E73" s="8">
        <v>0</v>
      </c>
      <c r="F73" s="8">
        <v>0</v>
      </c>
      <c r="G73" s="8">
        <f t="shared" si="3"/>
        <v>200000</v>
      </c>
      <c r="H73" s="18">
        <v>1</v>
      </c>
      <c r="I73" s="11"/>
    </row>
    <row r="74" spans="1:17" ht="21.95" customHeight="1">
      <c r="A74" s="278" t="s">
        <v>11</v>
      </c>
      <c r="B74" s="280"/>
      <c r="C74" s="16">
        <f>SUM(C59:C73)</f>
        <v>6230000</v>
      </c>
      <c r="D74" s="16">
        <f>SUM(D59:D73)</f>
        <v>14</v>
      </c>
      <c r="E74" s="16">
        <f>SUM(E59:E73)</f>
        <v>50000</v>
      </c>
      <c r="F74" s="16">
        <v>1</v>
      </c>
      <c r="G74" s="16">
        <f>SUM(G59:G73)</f>
        <v>6280000</v>
      </c>
      <c r="H74" s="16">
        <f>SUM(H59:H73)</f>
        <v>15</v>
      </c>
      <c r="I74" s="2"/>
      <c r="J74" s="24"/>
    </row>
    <row r="75" spans="1:17" ht="29.1" customHeight="1">
      <c r="A75" s="42" t="s">
        <v>69</v>
      </c>
      <c r="B75" s="260" t="s">
        <v>67</v>
      </c>
      <c r="C75" s="261"/>
      <c r="D75" s="261"/>
      <c r="E75" s="261"/>
      <c r="F75" s="261"/>
      <c r="G75" s="261"/>
      <c r="H75" s="261"/>
      <c r="I75" s="262"/>
    </row>
    <row r="76" spans="1:17" ht="27" customHeight="1">
      <c r="A76" s="58" t="s">
        <v>52</v>
      </c>
      <c r="B76" s="59" t="s">
        <v>66</v>
      </c>
      <c r="C76" s="31"/>
      <c r="D76" s="31"/>
      <c r="E76" s="31"/>
      <c r="F76" s="31"/>
      <c r="G76" s="31"/>
      <c r="H76" s="31"/>
      <c r="I76" s="32"/>
    </row>
    <row r="77" spans="1:17" ht="33" customHeight="1" thickBot="1">
      <c r="A77" s="46" t="s">
        <v>0</v>
      </c>
      <c r="B77" s="84" t="s">
        <v>53</v>
      </c>
      <c r="C77" s="282" t="s">
        <v>55</v>
      </c>
      <c r="D77" s="296"/>
      <c r="E77" s="283"/>
      <c r="F77" s="282" t="s">
        <v>56</v>
      </c>
      <c r="G77" s="296"/>
      <c r="H77" s="346" t="s">
        <v>57</v>
      </c>
      <c r="I77" s="347"/>
    </row>
    <row r="78" spans="1:17" ht="18.95" customHeight="1">
      <c r="A78" s="36">
        <v>1</v>
      </c>
      <c r="B78" s="101" t="s">
        <v>143</v>
      </c>
      <c r="C78" s="303" t="s">
        <v>13</v>
      </c>
      <c r="D78" s="303"/>
      <c r="E78" s="303"/>
      <c r="F78" s="304" t="s">
        <v>62</v>
      </c>
      <c r="G78" s="305"/>
      <c r="H78" s="306">
        <v>3500000</v>
      </c>
      <c r="I78" s="307"/>
    </row>
    <row r="79" spans="1:17" s="66" customFormat="1" ht="18.95" customHeight="1">
      <c r="A79" s="36">
        <v>2</v>
      </c>
      <c r="B79" s="64" t="s">
        <v>143</v>
      </c>
      <c r="C79" s="264" t="s">
        <v>13</v>
      </c>
      <c r="D79" s="264"/>
      <c r="E79" s="264"/>
      <c r="F79" s="294" t="s">
        <v>59</v>
      </c>
      <c r="G79" s="294"/>
      <c r="H79" s="263">
        <v>6900000</v>
      </c>
      <c r="I79" s="263"/>
    </row>
    <row r="80" spans="1:17" ht="18.95" customHeight="1">
      <c r="A80" s="36">
        <v>3</v>
      </c>
      <c r="B80" s="35" t="s">
        <v>117</v>
      </c>
      <c r="C80" s="302" t="s">
        <v>13</v>
      </c>
      <c r="D80" s="302"/>
      <c r="E80" s="302"/>
      <c r="F80" s="348" t="s">
        <v>62</v>
      </c>
      <c r="G80" s="349"/>
      <c r="H80" s="350">
        <v>180000</v>
      </c>
      <c r="I80" s="351"/>
    </row>
    <row r="81" spans="1:12" ht="18.95" customHeight="1">
      <c r="A81" s="36">
        <v>4</v>
      </c>
      <c r="B81" s="35" t="s">
        <v>117</v>
      </c>
      <c r="C81" s="264" t="s">
        <v>13</v>
      </c>
      <c r="D81" s="264"/>
      <c r="E81" s="264"/>
      <c r="F81" s="304" t="s">
        <v>62</v>
      </c>
      <c r="G81" s="305"/>
      <c r="H81" s="266">
        <v>200000</v>
      </c>
      <c r="I81" s="267"/>
      <c r="L81" s="21"/>
    </row>
    <row r="82" spans="1:12" ht="18.95" customHeight="1">
      <c r="A82" s="36">
        <v>5</v>
      </c>
      <c r="B82" s="35" t="s">
        <v>117</v>
      </c>
      <c r="C82" s="264" t="s">
        <v>13</v>
      </c>
      <c r="D82" s="264"/>
      <c r="E82" s="264"/>
      <c r="F82" s="304" t="s">
        <v>62</v>
      </c>
      <c r="G82" s="305"/>
      <c r="H82" s="266">
        <v>5000000</v>
      </c>
      <c r="I82" s="267"/>
      <c r="L82" s="21"/>
    </row>
    <row r="83" spans="1:12" ht="18.95" customHeight="1">
      <c r="A83" s="36">
        <v>6</v>
      </c>
      <c r="B83" s="35" t="s">
        <v>117</v>
      </c>
      <c r="C83" s="264" t="s">
        <v>13</v>
      </c>
      <c r="D83" s="264"/>
      <c r="E83" s="264"/>
      <c r="F83" s="304" t="s">
        <v>62</v>
      </c>
      <c r="G83" s="305"/>
      <c r="H83" s="266">
        <v>220000</v>
      </c>
      <c r="I83" s="267"/>
      <c r="L83" s="21"/>
    </row>
    <row r="84" spans="1:12" ht="18.95" customHeight="1">
      <c r="A84" s="36">
        <v>7</v>
      </c>
      <c r="B84" s="35" t="s">
        <v>117</v>
      </c>
      <c r="C84" s="264" t="s">
        <v>13</v>
      </c>
      <c r="D84" s="264"/>
      <c r="E84" s="264"/>
      <c r="F84" s="304" t="s">
        <v>62</v>
      </c>
      <c r="G84" s="305"/>
      <c r="H84" s="266">
        <v>60000</v>
      </c>
      <c r="I84" s="267"/>
      <c r="L84" s="61"/>
    </row>
    <row r="85" spans="1:12" ht="18.95" customHeight="1">
      <c r="A85" s="36">
        <v>8</v>
      </c>
      <c r="B85" s="35" t="s">
        <v>117</v>
      </c>
      <c r="C85" s="264" t="s">
        <v>13</v>
      </c>
      <c r="D85" s="264"/>
      <c r="E85" s="264"/>
      <c r="F85" s="304" t="s">
        <v>62</v>
      </c>
      <c r="G85" s="305"/>
      <c r="H85" s="266">
        <v>570000</v>
      </c>
      <c r="I85" s="267"/>
    </row>
    <row r="86" spans="1:12" ht="18.95" customHeight="1">
      <c r="A86" s="36">
        <v>9</v>
      </c>
      <c r="B86" s="35" t="s">
        <v>117</v>
      </c>
      <c r="C86" s="268" t="s">
        <v>71</v>
      </c>
      <c r="D86" s="269"/>
      <c r="E86" s="270"/>
      <c r="F86" s="304" t="s">
        <v>59</v>
      </c>
      <c r="G86" s="305"/>
      <c r="H86" s="266">
        <v>15000000</v>
      </c>
      <c r="I86" s="267"/>
    </row>
    <row r="87" spans="1:12" ht="18.95" customHeight="1">
      <c r="A87" s="36">
        <v>10</v>
      </c>
      <c r="B87" s="35" t="s">
        <v>117</v>
      </c>
      <c r="C87" s="264" t="s">
        <v>13</v>
      </c>
      <c r="D87" s="264"/>
      <c r="E87" s="264"/>
      <c r="F87" s="304" t="s">
        <v>62</v>
      </c>
      <c r="G87" s="305"/>
      <c r="H87" s="266">
        <v>2000000</v>
      </c>
      <c r="I87" s="267"/>
      <c r="L87" s="61"/>
    </row>
    <row r="88" spans="1:12" ht="18.95" customHeight="1">
      <c r="A88" s="36">
        <v>11</v>
      </c>
      <c r="B88" s="35" t="s">
        <v>117</v>
      </c>
      <c r="C88" s="264" t="s">
        <v>13</v>
      </c>
      <c r="D88" s="264"/>
      <c r="E88" s="264"/>
      <c r="F88" s="304" t="s">
        <v>62</v>
      </c>
      <c r="G88" s="305"/>
      <c r="H88" s="266">
        <v>2000000</v>
      </c>
      <c r="I88" s="267"/>
      <c r="L88" s="61"/>
    </row>
    <row r="89" spans="1:12" ht="18.95" customHeight="1">
      <c r="A89" s="36">
        <v>12</v>
      </c>
      <c r="B89" s="35" t="s">
        <v>118</v>
      </c>
      <c r="C89" s="268" t="s">
        <v>71</v>
      </c>
      <c r="D89" s="269"/>
      <c r="E89" s="270"/>
      <c r="F89" s="304" t="s">
        <v>59</v>
      </c>
      <c r="G89" s="305"/>
      <c r="H89" s="266">
        <v>5200000</v>
      </c>
      <c r="I89" s="267"/>
    </row>
    <row r="90" spans="1:12" ht="18.95" customHeight="1">
      <c r="A90" s="36">
        <v>13</v>
      </c>
      <c r="B90" s="35" t="s">
        <v>110</v>
      </c>
      <c r="C90" s="268" t="s">
        <v>71</v>
      </c>
      <c r="D90" s="269"/>
      <c r="E90" s="270"/>
      <c r="F90" s="271" t="s">
        <v>78</v>
      </c>
      <c r="G90" s="272"/>
      <c r="H90" s="266">
        <f>F119/5</f>
        <v>4749960</v>
      </c>
      <c r="I90" s="267"/>
      <c r="K90" s="61"/>
    </row>
    <row r="91" spans="1:12" ht="18.95" customHeight="1">
      <c r="A91" s="29"/>
      <c r="B91" s="72" t="s">
        <v>10</v>
      </c>
      <c r="C91" s="276" t="s">
        <v>149</v>
      </c>
      <c r="D91" s="281"/>
      <c r="E91" s="277"/>
      <c r="F91" s="62"/>
      <c r="G91" s="62"/>
      <c r="H91" s="297">
        <f>SUM(H78:H90)</f>
        <v>45579960</v>
      </c>
      <c r="I91" s="297"/>
      <c r="K91" s="61"/>
    </row>
    <row r="92" spans="1:12" ht="27.95" customHeight="1">
      <c r="A92" s="77" t="s">
        <v>64</v>
      </c>
      <c r="B92" s="74" t="s">
        <v>65</v>
      </c>
      <c r="C92" s="43"/>
      <c r="D92" s="43"/>
      <c r="E92" s="43"/>
      <c r="F92" s="43"/>
      <c r="G92" s="43"/>
      <c r="H92" s="43"/>
      <c r="I92" s="44"/>
      <c r="J92" s="25"/>
    </row>
    <row r="93" spans="1:12" ht="29.1" customHeight="1" thickBot="1">
      <c r="A93" s="46" t="s">
        <v>0</v>
      </c>
      <c r="B93" s="84" t="s">
        <v>53</v>
      </c>
      <c r="C93" s="85" t="s">
        <v>54</v>
      </c>
      <c r="D93" s="321" t="s">
        <v>55</v>
      </c>
      <c r="E93" s="321"/>
      <c r="F93" s="321" t="s">
        <v>56</v>
      </c>
      <c r="G93" s="321"/>
      <c r="H93" s="321" t="s">
        <v>57</v>
      </c>
      <c r="I93" s="321"/>
      <c r="J93" s="25"/>
    </row>
    <row r="94" spans="1:12" ht="18" customHeight="1">
      <c r="A94" s="36">
        <v>1</v>
      </c>
      <c r="B94" s="35" t="s">
        <v>143</v>
      </c>
      <c r="C94" s="37" t="s">
        <v>58</v>
      </c>
      <c r="D94" s="268" t="s">
        <v>13</v>
      </c>
      <c r="E94" s="270"/>
      <c r="F94" s="313" t="s">
        <v>144</v>
      </c>
      <c r="G94" s="314"/>
      <c r="H94" s="312">
        <v>2000000</v>
      </c>
      <c r="I94" s="312"/>
    </row>
    <row r="95" spans="1:12" ht="18" customHeight="1">
      <c r="A95" s="36">
        <v>2</v>
      </c>
      <c r="B95" s="35" t="s">
        <v>143</v>
      </c>
      <c r="C95" s="37" t="s">
        <v>61</v>
      </c>
      <c r="D95" s="268" t="s">
        <v>13</v>
      </c>
      <c r="E95" s="270"/>
      <c r="F95" s="292" t="s">
        <v>106</v>
      </c>
      <c r="G95" s="293"/>
      <c r="H95" s="312">
        <v>1500000</v>
      </c>
      <c r="I95" s="312"/>
    </row>
    <row r="96" spans="1:12" ht="18" customHeight="1">
      <c r="A96" s="36">
        <v>3</v>
      </c>
      <c r="B96" s="35" t="s">
        <v>143</v>
      </c>
      <c r="C96" s="37" t="s">
        <v>58</v>
      </c>
      <c r="D96" s="268" t="s">
        <v>13</v>
      </c>
      <c r="E96" s="270"/>
      <c r="F96" s="313" t="s">
        <v>60</v>
      </c>
      <c r="G96" s="314"/>
      <c r="H96" s="312">
        <v>2000000</v>
      </c>
      <c r="I96" s="312"/>
    </row>
    <row r="97" spans="1:9" ht="26.1" customHeight="1">
      <c r="A97" s="36">
        <v>4</v>
      </c>
      <c r="B97" s="35" t="s">
        <v>143</v>
      </c>
      <c r="C97" s="37" t="s">
        <v>58</v>
      </c>
      <c r="D97" s="268" t="s">
        <v>13</v>
      </c>
      <c r="E97" s="270"/>
      <c r="F97" s="310" t="s">
        <v>145</v>
      </c>
      <c r="G97" s="311"/>
      <c r="H97" s="312">
        <v>4000000</v>
      </c>
      <c r="I97" s="312"/>
    </row>
    <row r="98" spans="1:9" ht="26.1" customHeight="1">
      <c r="A98" s="36">
        <v>5</v>
      </c>
      <c r="B98" s="35" t="s">
        <v>143</v>
      </c>
      <c r="C98" s="37" t="s">
        <v>58</v>
      </c>
      <c r="D98" s="268" t="s">
        <v>13</v>
      </c>
      <c r="E98" s="270"/>
      <c r="F98" s="313" t="s">
        <v>119</v>
      </c>
      <c r="G98" s="314"/>
      <c r="H98" s="312">
        <v>8500000</v>
      </c>
      <c r="I98" s="312"/>
    </row>
    <row r="99" spans="1:9" ht="26.1" customHeight="1">
      <c r="A99" s="36">
        <v>6</v>
      </c>
      <c r="B99" s="35" t="s">
        <v>143</v>
      </c>
      <c r="C99" s="37" t="s">
        <v>58</v>
      </c>
      <c r="D99" s="268" t="s">
        <v>13</v>
      </c>
      <c r="E99" s="270"/>
      <c r="F99" s="313" t="s">
        <v>119</v>
      </c>
      <c r="G99" s="314"/>
      <c r="H99" s="312">
        <v>8500000</v>
      </c>
      <c r="I99" s="312"/>
    </row>
    <row r="100" spans="1:9" ht="18" customHeight="1">
      <c r="A100" s="36">
        <v>7</v>
      </c>
      <c r="B100" s="35" t="s">
        <v>143</v>
      </c>
      <c r="C100" s="37" t="s">
        <v>61</v>
      </c>
      <c r="D100" s="268" t="s">
        <v>82</v>
      </c>
      <c r="E100" s="270"/>
      <c r="F100" s="292" t="s">
        <v>59</v>
      </c>
      <c r="G100" s="293"/>
      <c r="H100" s="312">
        <v>16450000</v>
      </c>
      <c r="I100" s="312"/>
    </row>
    <row r="101" spans="1:9" ht="18" customHeight="1">
      <c r="A101" s="36">
        <v>8</v>
      </c>
      <c r="B101" s="35" t="s">
        <v>143</v>
      </c>
      <c r="C101" s="37" t="s">
        <v>61</v>
      </c>
      <c r="D101" s="268" t="s">
        <v>13</v>
      </c>
      <c r="E101" s="270"/>
      <c r="F101" s="292" t="s">
        <v>59</v>
      </c>
      <c r="G101" s="293"/>
      <c r="H101" s="266">
        <v>5000000</v>
      </c>
      <c r="I101" s="267"/>
    </row>
    <row r="102" spans="1:9" ht="18" customHeight="1">
      <c r="A102" s="36">
        <v>9</v>
      </c>
      <c r="B102" s="35" t="s">
        <v>143</v>
      </c>
      <c r="C102" s="37" t="s">
        <v>61</v>
      </c>
      <c r="D102" s="268" t="s">
        <v>13</v>
      </c>
      <c r="E102" s="270"/>
      <c r="F102" s="292" t="s">
        <v>59</v>
      </c>
      <c r="G102" s="293"/>
      <c r="H102" s="266">
        <v>5000000</v>
      </c>
      <c r="I102" s="267"/>
    </row>
    <row r="103" spans="1:9" ht="26.1" customHeight="1">
      <c r="A103" s="36">
        <v>10</v>
      </c>
      <c r="B103" s="35" t="s">
        <v>143</v>
      </c>
      <c r="C103" s="33" t="s">
        <v>58</v>
      </c>
      <c r="D103" s="268" t="s">
        <v>146</v>
      </c>
      <c r="E103" s="270"/>
      <c r="F103" s="313" t="s">
        <v>107</v>
      </c>
      <c r="G103" s="314"/>
      <c r="H103" s="266">
        <v>3430000</v>
      </c>
      <c r="I103" s="267"/>
    </row>
    <row r="104" spans="1:9" ht="26.1" customHeight="1">
      <c r="A104" s="36">
        <v>11</v>
      </c>
      <c r="B104" s="35" t="s">
        <v>143</v>
      </c>
      <c r="C104" s="37" t="s">
        <v>58</v>
      </c>
      <c r="D104" s="268" t="s">
        <v>123</v>
      </c>
      <c r="E104" s="270"/>
      <c r="F104" s="308" t="s">
        <v>107</v>
      </c>
      <c r="G104" s="309"/>
      <c r="H104" s="266">
        <v>1009176</v>
      </c>
      <c r="I104" s="267"/>
    </row>
    <row r="105" spans="1:9" ht="18" customHeight="1">
      <c r="A105" s="36">
        <v>12</v>
      </c>
      <c r="B105" s="35" t="s">
        <v>116</v>
      </c>
      <c r="C105" s="33" t="s">
        <v>58</v>
      </c>
      <c r="D105" s="268" t="s">
        <v>13</v>
      </c>
      <c r="E105" s="270"/>
      <c r="F105" s="292" t="s">
        <v>99</v>
      </c>
      <c r="G105" s="293"/>
      <c r="H105" s="266">
        <v>2000000</v>
      </c>
      <c r="I105" s="267"/>
    </row>
    <row r="106" spans="1:9" ht="18" customHeight="1">
      <c r="A106" s="36">
        <v>13</v>
      </c>
      <c r="B106" s="35" t="s">
        <v>116</v>
      </c>
      <c r="C106" s="33" t="s">
        <v>58</v>
      </c>
      <c r="D106" s="268" t="s">
        <v>13</v>
      </c>
      <c r="E106" s="270"/>
      <c r="F106" s="292" t="s">
        <v>99</v>
      </c>
      <c r="G106" s="293"/>
      <c r="H106" s="266">
        <v>2000000</v>
      </c>
      <c r="I106" s="267"/>
    </row>
    <row r="107" spans="1:9" ht="18" customHeight="1">
      <c r="A107" s="36">
        <v>14</v>
      </c>
      <c r="B107" s="35" t="s">
        <v>116</v>
      </c>
      <c r="C107" s="33" t="s">
        <v>58</v>
      </c>
      <c r="D107" s="268" t="s">
        <v>13</v>
      </c>
      <c r="E107" s="270"/>
      <c r="F107" s="300" t="s">
        <v>147</v>
      </c>
      <c r="G107" s="301"/>
      <c r="H107" s="266">
        <v>1000000</v>
      </c>
      <c r="I107" s="267"/>
    </row>
    <row r="108" spans="1:9" ht="18" customHeight="1">
      <c r="A108" s="36">
        <v>15</v>
      </c>
      <c r="B108" s="35" t="s">
        <v>116</v>
      </c>
      <c r="C108" s="33" t="s">
        <v>61</v>
      </c>
      <c r="D108" s="268" t="s">
        <v>13</v>
      </c>
      <c r="E108" s="270"/>
      <c r="F108" s="292" t="s">
        <v>59</v>
      </c>
      <c r="G108" s="293"/>
      <c r="H108" s="266">
        <v>1500000</v>
      </c>
      <c r="I108" s="267"/>
    </row>
    <row r="109" spans="1:9" ht="18" customHeight="1">
      <c r="A109" s="36">
        <v>16</v>
      </c>
      <c r="B109" s="35" t="s">
        <v>116</v>
      </c>
      <c r="C109" s="33" t="s">
        <v>61</v>
      </c>
      <c r="D109" s="268" t="s">
        <v>13</v>
      </c>
      <c r="E109" s="270"/>
      <c r="F109" s="292" t="s">
        <v>59</v>
      </c>
      <c r="G109" s="293"/>
      <c r="H109" s="266">
        <v>1500000</v>
      </c>
      <c r="I109" s="267"/>
    </row>
    <row r="110" spans="1:9" ht="18" customHeight="1">
      <c r="A110" s="36">
        <v>17</v>
      </c>
      <c r="B110" s="35" t="s">
        <v>116</v>
      </c>
      <c r="C110" s="33" t="s">
        <v>61</v>
      </c>
      <c r="D110" s="268" t="s">
        <v>13</v>
      </c>
      <c r="E110" s="270"/>
      <c r="F110" s="292" t="s">
        <v>106</v>
      </c>
      <c r="G110" s="293"/>
      <c r="H110" s="266">
        <v>3500000</v>
      </c>
      <c r="I110" s="267"/>
    </row>
    <row r="111" spans="1:9" ht="18" customHeight="1">
      <c r="A111" s="36">
        <v>18</v>
      </c>
      <c r="B111" s="35" t="s">
        <v>116</v>
      </c>
      <c r="C111" s="33" t="s">
        <v>58</v>
      </c>
      <c r="D111" s="268" t="s">
        <v>13</v>
      </c>
      <c r="E111" s="270"/>
      <c r="F111" s="300" t="s">
        <v>147</v>
      </c>
      <c r="G111" s="301"/>
      <c r="H111" s="266">
        <v>2000000</v>
      </c>
      <c r="I111" s="267"/>
    </row>
    <row r="112" spans="1:9" ht="18" customHeight="1">
      <c r="A112" s="36">
        <v>19</v>
      </c>
      <c r="B112" s="35" t="s">
        <v>118</v>
      </c>
      <c r="C112" s="33" t="s">
        <v>58</v>
      </c>
      <c r="D112" s="268" t="s">
        <v>13</v>
      </c>
      <c r="E112" s="270"/>
      <c r="F112" s="292" t="s">
        <v>99</v>
      </c>
      <c r="G112" s="293"/>
      <c r="H112" s="266">
        <v>2000000</v>
      </c>
      <c r="I112" s="267"/>
    </row>
    <row r="113" spans="1:12" ht="18" customHeight="1">
      <c r="A113" s="36">
        <v>20</v>
      </c>
      <c r="B113" s="35" t="s">
        <v>118</v>
      </c>
      <c r="C113" s="33" t="s">
        <v>58</v>
      </c>
      <c r="D113" s="268" t="s">
        <v>13</v>
      </c>
      <c r="E113" s="270"/>
      <c r="F113" s="292" t="s">
        <v>99</v>
      </c>
      <c r="G113" s="293"/>
      <c r="H113" s="266">
        <v>3000000</v>
      </c>
      <c r="I113" s="267"/>
    </row>
    <row r="114" spans="1:12" ht="18" customHeight="1">
      <c r="A114" s="36">
        <v>21</v>
      </c>
      <c r="B114" s="35" t="s">
        <v>118</v>
      </c>
      <c r="C114" s="33" t="s">
        <v>58</v>
      </c>
      <c r="D114" s="268" t="s">
        <v>13</v>
      </c>
      <c r="E114" s="270"/>
      <c r="F114" s="292" t="s">
        <v>99</v>
      </c>
      <c r="G114" s="293"/>
      <c r="H114" s="266">
        <v>2000000</v>
      </c>
      <c r="I114" s="267"/>
    </row>
    <row r="115" spans="1:12" ht="18" customHeight="1">
      <c r="A115" s="36">
        <v>22</v>
      </c>
      <c r="B115" s="35" t="s">
        <v>110</v>
      </c>
      <c r="C115" s="33" t="s">
        <v>98</v>
      </c>
      <c r="D115" s="268" t="s">
        <v>82</v>
      </c>
      <c r="E115" s="270"/>
      <c r="F115" s="266" t="s">
        <v>78</v>
      </c>
      <c r="G115" s="267"/>
      <c r="H115" s="322">
        <f>D119/8</f>
        <v>8581550.625</v>
      </c>
      <c r="I115" s="323"/>
    </row>
    <row r="116" spans="1:12" ht="18" customHeight="1">
      <c r="A116" s="75"/>
      <c r="B116" s="256" t="s">
        <v>81</v>
      </c>
      <c r="C116" s="257"/>
      <c r="D116" s="317" t="s">
        <v>150</v>
      </c>
      <c r="E116" s="318"/>
      <c r="F116" s="268"/>
      <c r="G116" s="270"/>
      <c r="H116" s="298">
        <f>SUM(H94:H115)</f>
        <v>86470726.625</v>
      </c>
      <c r="I116" s="299"/>
      <c r="K116" s="61"/>
      <c r="L116" s="61"/>
    </row>
    <row r="117" spans="1:12" ht="30" customHeight="1">
      <c r="A117" s="260" t="s">
        <v>80</v>
      </c>
      <c r="B117" s="261"/>
      <c r="C117" s="261"/>
      <c r="D117" s="261"/>
      <c r="E117" s="261"/>
      <c r="F117" s="261"/>
      <c r="G117" s="261"/>
      <c r="H117" s="261"/>
      <c r="I117" s="262"/>
    </row>
    <row r="118" spans="1:12" ht="29.1" customHeight="1">
      <c r="A118" s="77" t="s">
        <v>0</v>
      </c>
      <c r="B118" s="72" t="s">
        <v>79</v>
      </c>
      <c r="C118" s="28"/>
      <c r="D118" s="258" t="s">
        <v>3</v>
      </c>
      <c r="E118" s="258"/>
      <c r="F118" s="258" t="s">
        <v>5</v>
      </c>
      <c r="G118" s="258"/>
      <c r="H118" s="295" t="s">
        <v>10</v>
      </c>
      <c r="I118" s="295"/>
      <c r="J118" s="61"/>
      <c r="K118" s="61"/>
    </row>
    <row r="119" spans="1:12" ht="23.1" customHeight="1">
      <c r="A119" s="77">
        <v>1</v>
      </c>
      <c r="B119" s="73" t="s">
        <v>109</v>
      </c>
      <c r="C119" s="28"/>
      <c r="D119" s="263">
        <f>C74+C55+C46</f>
        <v>68652405</v>
      </c>
      <c r="E119" s="263"/>
      <c r="F119" s="263">
        <f>E74+E55+E46</f>
        <v>23749800</v>
      </c>
      <c r="G119" s="263"/>
      <c r="H119" s="263">
        <f>D119+F119</f>
        <v>92402205</v>
      </c>
      <c r="I119" s="263"/>
      <c r="J119" s="61"/>
      <c r="K119" s="61"/>
    </row>
    <row r="120" spans="1:12" ht="23.1" customHeight="1">
      <c r="A120" s="77">
        <v>2</v>
      </c>
      <c r="B120" s="73" t="s">
        <v>134</v>
      </c>
      <c r="C120" s="28"/>
      <c r="D120" s="263">
        <v>21857503</v>
      </c>
      <c r="E120" s="263"/>
      <c r="F120" s="263">
        <v>39978170</v>
      </c>
      <c r="G120" s="263"/>
      <c r="H120" s="263">
        <f>D120+F120</f>
        <v>61835673</v>
      </c>
      <c r="I120" s="263"/>
      <c r="J120" s="61"/>
    </row>
    <row r="121" spans="1:12" ht="23.1" customHeight="1">
      <c r="A121" s="77">
        <v>3</v>
      </c>
      <c r="B121" s="73" t="s">
        <v>84</v>
      </c>
      <c r="C121" s="28"/>
      <c r="D121" s="259">
        <f>D119+D120</f>
        <v>90509908</v>
      </c>
      <c r="E121" s="259"/>
      <c r="F121" s="259">
        <f>F119+F120</f>
        <v>63727970</v>
      </c>
      <c r="G121" s="259"/>
      <c r="H121" s="259">
        <f>SUM(H119:H120)</f>
        <v>154237878</v>
      </c>
      <c r="I121" s="259"/>
    </row>
    <row r="122" spans="1:12" ht="23.1" customHeight="1">
      <c r="A122" s="77">
        <v>4</v>
      </c>
      <c r="B122" s="34" t="s">
        <v>112</v>
      </c>
      <c r="C122" s="28"/>
      <c r="D122" s="263">
        <f>H116</f>
        <v>86470726.625</v>
      </c>
      <c r="E122" s="263"/>
      <c r="F122" s="263">
        <f>H91</f>
        <v>45579960</v>
      </c>
      <c r="G122" s="263"/>
      <c r="H122" s="265">
        <f>D122+F122</f>
        <v>132050686.625</v>
      </c>
      <c r="I122" s="265"/>
    </row>
    <row r="123" spans="1:12" ht="23.1" customHeight="1">
      <c r="A123" s="77">
        <v>5</v>
      </c>
      <c r="B123" s="34" t="s">
        <v>113</v>
      </c>
      <c r="C123" s="28"/>
      <c r="D123" s="259">
        <f>D121-D122</f>
        <v>4039181.375</v>
      </c>
      <c r="E123" s="259"/>
      <c r="F123" s="259">
        <f>F121-F122</f>
        <v>18148010</v>
      </c>
      <c r="G123" s="259"/>
      <c r="H123" s="259">
        <f>H121-H122</f>
        <v>22187191.375</v>
      </c>
      <c r="I123" s="259"/>
    </row>
    <row r="124" spans="1:12" ht="11.1" customHeight="1">
      <c r="B124" s="51"/>
      <c r="C124" s="51"/>
      <c r="D124" s="51"/>
      <c r="E124" s="51"/>
      <c r="F124" s="91"/>
      <c r="G124" s="51"/>
      <c r="H124" s="51"/>
      <c r="I124" s="51"/>
    </row>
    <row r="125" spans="1:12" ht="24.95" customHeight="1">
      <c r="B125" s="52"/>
      <c r="C125" s="52"/>
      <c r="D125" s="316" t="s">
        <v>133</v>
      </c>
      <c r="E125" s="316"/>
      <c r="F125" s="316"/>
      <c r="G125" s="316"/>
      <c r="H125" s="316"/>
      <c r="I125" s="316"/>
    </row>
    <row r="126" spans="1:12" ht="15" customHeight="1">
      <c r="B126" s="53" t="s">
        <v>75</v>
      </c>
      <c r="C126" s="69"/>
      <c r="D126" s="51"/>
      <c r="E126" s="51"/>
      <c r="G126" s="69"/>
      <c r="H126" s="69"/>
      <c r="I126" s="69"/>
    </row>
    <row r="127" spans="1:12" ht="20.100000000000001" customHeight="1">
      <c r="B127" s="69" t="s">
        <v>74</v>
      </c>
      <c r="C127" s="51"/>
      <c r="D127" s="51"/>
      <c r="E127" s="51"/>
      <c r="F127" s="92"/>
      <c r="G127" s="69" t="s">
        <v>72</v>
      </c>
      <c r="H127" s="69"/>
      <c r="I127" s="54"/>
    </row>
    <row r="128" spans="1:12" ht="20.100000000000001" customHeight="1">
      <c r="B128" s="51"/>
      <c r="C128" s="55"/>
      <c r="D128" s="51"/>
      <c r="E128" s="51"/>
      <c r="G128" s="51"/>
      <c r="H128" s="55"/>
      <c r="I128" s="51"/>
    </row>
    <row r="129" spans="1:10" ht="20.100000000000001" customHeight="1">
      <c r="B129" s="55"/>
      <c r="C129" s="56"/>
      <c r="D129" s="51"/>
      <c r="E129" s="51"/>
      <c r="F129" s="93"/>
      <c r="G129" s="51"/>
      <c r="H129" s="51"/>
      <c r="I129" s="56"/>
      <c r="J129" s="61"/>
    </row>
    <row r="130" spans="1:10" ht="20.100000000000001" customHeight="1">
      <c r="B130" s="56" t="s">
        <v>49</v>
      </c>
      <c r="C130" s="51"/>
      <c r="D130" s="51"/>
      <c r="E130" s="51"/>
      <c r="F130" s="94"/>
      <c r="G130" s="56" t="s">
        <v>73</v>
      </c>
      <c r="H130" s="56"/>
      <c r="I130" s="51"/>
    </row>
    <row r="131" spans="1:10" ht="20.100000000000001" customHeight="1">
      <c r="B131" s="56"/>
      <c r="C131" s="51"/>
      <c r="D131" s="51"/>
      <c r="E131" s="51"/>
      <c r="F131" s="94"/>
      <c r="G131" s="56"/>
      <c r="H131" s="56"/>
      <c r="I131" s="51"/>
    </row>
    <row r="132" spans="1:10" ht="18" customHeight="1">
      <c r="B132" s="27"/>
      <c r="F132" s="94"/>
      <c r="G132" s="27"/>
      <c r="H132" s="27"/>
    </row>
    <row r="133" spans="1:10" ht="60" customHeight="1">
      <c r="A133" s="315" t="s">
        <v>148</v>
      </c>
      <c r="B133" s="315"/>
      <c r="C133" s="315"/>
      <c r="D133" s="315"/>
      <c r="E133" s="315"/>
      <c r="F133" s="315"/>
      <c r="G133" s="315"/>
      <c r="H133" s="315"/>
      <c r="I133" s="315"/>
    </row>
    <row r="134" spans="1:10" ht="18.95" customHeight="1"/>
  </sheetData>
  <mergeCells count="167">
    <mergeCell ref="G57:G58"/>
    <mergeCell ref="H57:H58"/>
    <mergeCell ref="I57:I58"/>
    <mergeCell ref="A74:B74"/>
    <mergeCell ref="F77:G77"/>
    <mergeCell ref="H77:I77"/>
    <mergeCell ref="F80:G80"/>
    <mergeCell ref="H80:I80"/>
    <mergeCell ref="F121:G121"/>
    <mergeCell ref="C91:E91"/>
    <mergeCell ref="A117:I117"/>
    <mergeCell ref="D118:E118"/>
    <mergeCell ref="D119:E119"/>
    <mergeCell ref="F118:G118"/>
    <mergeCell ref="H118:I118"/>
    <mergeCell ref="F119:G119"/>
    <mergeCell ref="H119:I119"/>
    <mergeCell ref="F120:G120"/>
    <mergeCell ref="D116:E116"/>
    <mergeCell ref="F116:G116"/>
    <mergeCell ref="H116:I116"/>
    <mergeCell ref="H94:I94"/>
    <mergeCell ref="D95:E95"/>
    <mergeCell ref="F95:G95"/>
    <mergeCell ref="A7:I7"/>
    <mergeCell ref="A10:I10"/>
    <mergeCell ref="A11:I11"/>
    <mergeCell ref="A8:I8"/>
    <mergeCell ref="A48:A49"/>
    <mergeCell ref="B48:B49"/>
    <mergeCell ref="C48:F48"/>
    <mergeCell ref="G48:G49"/>
    <mergeCell ref="H48:H49"/>
    <mergeCell ref="I48:I49"/>
    <mergeCell ref="A12:I12"/>
    <mergeCell ref="A13:A14"/>
    <mergeCell ref="B13:B14"/>
    <mergeCell ref="C13:F13"/>
    <mergeCell ref="G13:G14"/>
    <mergeCell ref="H13:H14"/>
    <mergeCell ref="I13:I14"/>
    <mergeCell ref="A46:B46"/>
    <mergeCell ref="A47:I47"/>
    <mergeCell ref="A55:B55"/>
    <mergeCell ref="A56:I56"/>
    <mergeCell ref="B75:I75"/>
    <mergeCell ref="A57:A58"/>
    <mergeCell ref="H93:I93"/>
    <mergeCell ref="F90:G90"/>
    <mergeCell ref="D113:E113"/>
    <mergeCell ref="D93:E93"/>
    <mergeCell ref="D115:E115"/>
    <mergeCell ref="H115:I115"/>
    <mergeCell ref="F82:G82"/>
    <mergeCell ref="H113:I113"/>
    <mergeCell ref="D114:E114"/>
    <mergeCell ref="H114:I114"/>
    <mergeCell ref="F85:G85"/>
    <mergeCell ref="H85:I85"/>
    <mergeCell ref="F113:G113"/>
    <mergeCell ref="F93:G93"/>
    <mergeCell ref="F114:G114"/>
    <mergeCell ref="F115:G115"/>
    <mergeCell ref="B57:B58"/>
    <mergeCell ref="D94:E94"/>
    <mergeCell ref="F94:G94"/>
    <mergeCell ref="C57:F57"/>
    <mergeCell ref="H81:I81"/>
    <mergeCell ref="H82:I82"/>
    <mergeCell ref="F83:G83"/>
    <mergeCell ref="D121:E121"/>
    <mergeCell ref="F123:G123"/>
    <mergeCell ref="H90:I90"/>
    <mergeCell ref="H91:I91"/>
    <mergeCell ref="H89:I89"/>
    <mergeCell ref="F81:G81"/>
    <mergeCell ref="F89:G89"/>
    <mergeCell ref="F84:G84"/>
    <mergeCell ref="H84:I84"/>
    <mergeCell ref="D122:E122"/>
    <mergeCell ref="D123:E123"/>
    <mergeCell ref="C89:E89"/>
    <mergeCell ref="C90:E90"/>
    <mergeCell ref="F122:G122"/>
    <mergeCell ref="H95:I95"/>
    <mergeCell ref="D96:E96"/>
    <mergeCell ref="F96:G96"/>
    <mergeCell ref="H96:I96"/>
    <mergeCell ref="D97:E97"/>
    <mergeCell ref="C87:E87"/>
    <mergeCell ref="F87:G87"/>
    <mergeCell ref="D99:E99"/>
    <mergeCell ref="F99:G99"/>
    <mergeCell ref="H99:I99"/>
    <mergeCell ref="D100:E100"/>
    <mergeCell ref="F100:G100"/>
    <mergeCell ref="H100:I100"/>
    <mergeCell ref="A133:I133"/>
    <mergeCell ref="D120:E120"/>
    <mergeCell ref="H83:I83"/>
    <mergeCell ref="H120:I120"/>
    <mergeCell ref="H121:I121"/>
    <mergeCell ref="H122:I122"/>
    <mergeCell ref="H123:I123"/>
    <mergeCell ref="D125:I125"/>
    <mergeCell ref="H87:I87"/>
    <mergeCell ref="C88:E88"/>
    <mergeCell ref="F88:G88"/>
    <mergeCell ref="H88:I88"/>
    <mergeCell ref="D108:E108"/>
    <mergeCell ref="F108:G108"/>
    <mergeCell ref="H108:I108"/>
    <mergeCell ref="D103:E103"/>
    <mergeCell ref="F103:G103"/>
    <mergeCell ref="H103:I103"/>
    <mergeCell ref="C84:E84"/>
    <mergeCell ref="C85:E85"/>
    <mergeCell ref="C86:E86"/>
    <mergeCell ref="F86:G86"/>
    <mergeCell ref="H86:I86"/>
    <mergeCell ref="F97:G97"/>
    <mergeCell ref="H97:I97"/>
    <mergeCell ref="D98:E98"/>
    <mergeCell ref="F98:G98"/>
    <mergeCell ref="H98:I98"/>
    <mergeCell ref="D106:E106"/>
    <mergeCell ref="F106:G106"/>
    <mergeCell ref="H106:I106"/>
    <mergeCell ref="D107:E107"/>
    <mergeCell ref="F107:G107"/>
    <mergeCell ref="H107:I107"/>
    <mergeCell ref="D101:E101"/>
    <mergeCell ref="F101:G101"/>
    <mergeCell ref="H101:I101"/>
    <mergeCell ref="D102:E102"/>
    <mergeCell ref="F102:G102"/>
    <mergeCell ref="H102:I102"/>
    <mergeCell ref="H104:I104"/>
    <mergeCell ref="D105:E105"/>
    <mergeCell ref="F105:G105"/>
    <mergeCell ref="H105:I105"/>
    <mergeCell ref="D104:E104"/>
    <mergeCell ref="F104:G104"/>
    <mergeCell ref="D111:E111"/>
    <mergeCell ref="F111:G111"/>
    <mergeCell ref="H111:I111"/>
    <mergeCell ref="D112:E112"/>
    <mergeCell ref="F112:G112"/>
    <mergeCell ref="H112:I112"/>
    <mergeCell ref="B116:C116"/>
    <mergeCell ref="C77:E77"/>
    <mergeCell ref="C80:E80"/>
    <mergeCell ref="C78:E78"/>
    <mergeCell ref="F78:G78"/>
    <mergeCell ref="H78:I78"/>
    <mergeCell ref="C79:E79"/>
    <mergeCell ref="F79:G79"/>
    <mergeCell ref="H79:I79"/>
    <mergeCell ref="D109:E109"/>
    <mergeCell ref="F109:G109"/>
    <mergeCell ref="H109:I109"/>
    <mergeCell ref="D110:E110"/>
    <mergeCell ref="F110:G110"/>
    <mergeCell ref="H110:I110"/>
    <mergeCell ref="C81:E81"/>
    <mergeCell ref="C82:E82"/>
    <mergeCell ref="C83:E83"/>
  </mergeCells>
  <pageMargins left="0.78740157480314965" right="7.874015748031496E-2" top="0.55118110236220474" bottom="0.47244094488188981" header="0.31496062992125984" footer="0.19685039370078741"/>
  <pageSetup paperSize="9" scale="85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K140"/>
  <sheetViews>
    <sheetView topLeftCell="A130" workbookViewId="0">
      <selection activeCell="G51" sqref="G51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2.42578125" style="106" customWidth="1"/>
    <col min="4" max="4" width="7.140625" style="106" customWidth="1"/>
    <col min="5" max="5" width="14.85546875" style="106" customWidth="1"/>
    <col min="6" max="6" width="5.85546875" style="157" customWidth="1"/>
    <col min="7" max="7" width="14.85546875" style="106" customWidth="1"/>
    <col min="8" max="8" width="7.140625" style="106" customWidth="1"/>
    <col min="9" max="9" width="6.7109375" style="106" customWidth="1"/>
    <col min="10" max="10" width="20.140625" style="106" customWidth="1"/>
    <col min="11" max="11" width="17.5703125" style="106" customWidth="1"/>
    <col min="12" max="16384" width="9.140625" style="106"/>
  </cols>
  <sheetData>
    <row r="7" spans="1:11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11">
      <c r="A8" s="410" t="s">
        <v>426</v>
      </c>
      <c r="B8" s="410"/>
      <c r="C8" s="410"/>
      <c r="D8" s="410"/>
      <c r="E8" s="410"/>
      <c r="F8" s="410"/>
      <c r="G8" s="410"/>
      <c r="H8" s="410"/>
      <c r="I8" s="410"/>
    </row>
    <row r="9" spans="1:11">
      <c r="A9" s="107"/>
      <c r="B9" s="107"/>
      <c r="C9" s="107"/>
      <c r="D9" s="107"/>
      <c r="E9" s="107"/>
      <c r="F9" s="107"/>
      <c r="G9" s="107"/>
      <c r="H9" s="107"/>
      <c r="I9" s="107"/>
    </row>
    <row r="10" spans="1:11" ht="20.100000000000001" customHeight="1">
      <c r="A10" s="411" t="s">
        <v>427</v>
      </c>
      <c r="B10" s="412"/>
      <c r="C10" s="412"/>
      <c r="D10" s="412"/>
      <c r="E10" s="412"/>
      <c r="F10" s="412"/>
      <c r="G10" s="412"/>
      <c r="H10" s="412"/>
      <c r="I10" s="413"/>
    </row>
    <row r="11" spans="1:11" ht="20.100000000000001" customHeight="1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11" ht="20.100000000000001" customHeight="1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11" ht="18.95" customHeight="1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  <c r="J13" s="108">
        <v>5435772</v>
      </c>
    </row>
    <row r="14" spans="1:11" ht="21.95" customHeight="1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11" s="200" customFormat="1" ht="21.95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  <c r="J15" s="108">
        <f>G15+G16+C17</f>
        <v>4375772</v>
      </c>
      <c r="K15" s="106"/>
    </row>
    <row r="16" spans="1:11" s="200" customFormat="1" ht="21.95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J16" s="106"/>
      <c r="K16" s="108"/>
    </row>
    <row r="17" spans="1:11" s="200" customFormat="1" ht="21.95" customHeight="1">
      <c r="A17" s="111">
        <v>3</v>
      </c>
      <c r="B17" s="45" t="s">
        <v>70</v>
      </c>
      <c r="C17" s="102">
        <f>G17-E17</f>
        <v>4086394</v>
      </c>
      <c r="D17" s="102">
        <v>46</v>
      </c>
      <c r="E17" s="102">
        <v>1060000</v>
      </c>
      <c r="F17" s="104">
        <v>39</v>
      </c>
      <c r="G17" s="102">
        <v>5146394</v>
      </c>
      <c r="H17" s="102">
        <f>D17+F17</f>
        <v>85</v>
      </c>
      <c r="I17" s="65"/>
      <c r="J17" s="108"/>
      <c r="K17" s="106"/>
    </row>
    <row r="18" spans="1:11" s="200" customFormat="1" ht="21.95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  <c r="J18" s="108"/>
      <c r="K18" s="106"/>
    </row>
    <row r="19" spans="1:11" s="200" customFormat="1" ht="27.95" customHeight="1">
      <c r="A19" s="111">
        <v>5</v>
      </c>
      <c r="B19" s="45" t="s">
        <v>24</v>
      </c>
      <c r="C19" s="102">
        <f>G19</f>
        <v>1739328</v>
      </c>
      <c r="D19" s="105" t="s">
        <v>127</v>
      </c>
      <c r="E19" s="102">
        <v>0</v>
      </c>
      <c r="F19" s="104">
        <v>0</v>
      </c>
      <c r="G19" s="102">
        <v>1739328</v>
      </c>
      <c r="H19" s="104" t="s">
        <v>127</v>
      </c>
      <c r="I19" s="113"/>
      <c r="J19" s="108"/>
      <c r="K19" s="106"/>
    </row>
    <row r="20" spans="1:11" s="200" customFormat="1" ht="27.95" customHeight="1">
      <c r="A20" s="111">
        <v>6</v>
      </c>
      <c r="B20" s="45" t="s">
        <v>25</v>
      </c>
      <c r="C20" s="102">
        <f>G20-E20</f>
        <v>1312265</v>
      </c>
      <c r="D20" s="102">
        <f>H20-F20</f>
        <v>14</v>
      </c>
      <c r="E20" s="102">
        <v>370000</v>
      </c>
      <c r="F20" s="104">
        <v>13</v>
      </c>
      <c r="G20" s="102">
        <v>1682265</v>
      </c>
      <c r="H20" s="102">
        <v>27</v>
      </c>
      <c r="I20" s="113"/>
      <c r="J20" s="108"/>
      <c r="K20" s="106"/>
    </row>
    <row r="21" spans="1:11" s="200" customFormat="1" ht="38.25">
      <c r="A21" s="111">
        <v>7</v>
      </c>
      <c r="B21" s="114" t="s">
        <v>26</v>
      </c>
      <c r="C21" s="102">
        <f>G21-E21</f>
        <v>3027804</v>
      </c>
      <c r="D21" s="102">
        <v>28</v>
      </c>
      <c r="E21" s="102">
        <v>0</v>
      </c>
      <c r="F21" s="104">
        <v>0</v>
      </c>
      <c r="G21" s="102">
        <v>3027804</v>
      </c>
      <c r="H21" s="102">
        <f>D21+F21</f>
        <v>28</v>
      </c>
      <c r="I21" s="113"/>
      <c r="J21" s="106"/>
      <c r="K21" s="106"/>
    </row>
    <row r="22" spans="1:11" s="200" customFormat="1" ht="20.100000000000001" customHeight="1">
      <c r="A22" s="111">
        <v>8</v>
      </c>
      <c r="B22" s="45" t="s">
        <v>27</v>
      </c>
      <c r="C22" s="102">
        <f>G22-E22</f>
        <v>2091053</v>
      </c>
      <c r="D22" s="102">
        <v>18</v>
      </c>
      <c r="E22" s="102">
        <v>60000</v>
      </c>
      <c r="F22" s="104">
        <v>3</v>
      </c>
      <c r="G22" s="102">
        <v>2151053</v>
      </c>
      <c r="H22" s="102">
        <f>D22+F22</f>
        <v>21</v>
      </c>
      <c r="I22" s="113"/>
      <c r="J22" s="106"/>
      <c r="K22" s="106"/>
    </row>
    <row r="23" spans="1:11" s="200" customFormat="1" ht="20.100000000000001" customHeight="1">
      <c r="A23" s="111">
        <v>9</v>
      </c>
      <c r="B23" s="45" t="s">
        <v>28</v>
      </c>
      <c r="C23" s="102">
        <f>G23-E23</f>
        <v>1462679</v>
      </c>
      <c r="D23" s="102">
        <v>12</v>
      </c>
      <c r="E23" s="102">
        <v>130000</v>
      </c>
      <c r="F23" s="102">
        <v>5</v>
      </c>
      <c r="G23" s="102">
        <v>1592679</v>
      </c>
      <c r="H23" s="102">
        <f>D23+F23</f>
        <v>17</v>
      </c>
      <c r="I23" s="177"/>
      <c r="J23" s="106"/>
      <c r="K23" s="106"/>
    </row>
    <row r="24" spans="1:11" s="200" customFormat="1" ht="20.100000000000001" customHeight="1">
      <c r="A24" s="111">
        <v>10</v>
      </c>
      <c r="B24" s="116" t="s">
        <v>29</v>
      </c>
      <c r="C24" s="102">
        <f>G24-E24</f>
        <v>1870730</v>
      </c>
      <c r="D24" s="102">
        <v>15</v>
      </c>
      <c r="E24" s="102">
        <v>180000</v>
      </c>
      <c r="F24" s="102">
        <v>6</v>
      </c>
      <c r="G24" s="102">
        <v>2050730</v>
      </c>
      <c r="H24" s="102">
        <f>D24+F24</f>
        <v>21</v>
      </c>
      <c r="I24" s="113"/>
      <c r="J24" s="106"/>
      <c r="K24" s="106"/>
    </row>
    <row r="25" spans="1:11" s="200" customFormat="1" ht="25.5">
      <c r="A25" s="111">
        <v>11</v>
      </c>
      <c r="B25" s="45" t="s">
        <v>30</v>
      </c>
      <c r="C25" s="102">
        <f>G25</f>
        <v>2028870</v>
      </c>
      <c r="D25" s="102">
        <v>0</v>
      </c>
      <c r="E25" s="102">
        <v>0</v>
      </c>
      <c r="F25" s="104">
        <v>0</v>
      </c>
      <c r="G25" s="102">
        <v>2028870</v>
      </c>
      <c r="H25" s="102">
        <v>0</v>
      </c>
      <c r="I25" s="113"/>
      <c r="J25" s="106"/>
      <c r="K25" s="106"/>
    </row>
    <row r="26" spans="1:11" s="200" customFormat="1" ht="25.5">
      <c r="A26" s="111">
        <v>12</v>
      </c>
      <c r="B26" s="45" t="s">
        <v>31</v>
      </c>
      <c r="C26" s="102">
        <f>G26-E26</f>
        <v>2283000</v>
      </c>
      <c r="D26" s="102">
        <v>20</v>
      </c>
      <c r="E26" s="102">
        <v>210000</v>
      </c>
      <c r="F26" s="104">
        <v>8</v>
      </c>
      <c r="G26" s="102">
        <v>2493000</v>
      </c>
      <c r="H26" s="102">
        <f>D26+F26</f>
        <v>28</v>
      </c>
      <c r="I26" s="113"/>
      <c r="J26" s="106"/>
      <c r="K26" s="106"/>
    </row>
    <row r="27" spans="1:11" s="200" customFormat="1" ht="24" customHeight="1">
      <c r="A27" s="111">
        <v>13</v>
      </c>
      <c r="B27" s="45" t="s">
        <v>32</v>
      </c>
      <c r="C27" s="102">
        <f>G27</f>
        <v>680800</v>
      </c>
      <c r="D27" s="102">
        <v>0</v>
      </c>
      <c r="E27" s="102">
        <v>0</v>
      </c>
      <c r="F27" s="104">
        <v>15</v>
      </c>
      <c r="G27" s="102">
        <v>680800</v>
      </c>
      <c r="H27" s="102">
        <f>F27</f>
        <v>15</v>
      </c>
      <c r="I27" s="169"/>
      <c r="J27" s="106"/>
      <c r="K27" s="106"/>
    </row>
    <row r="28" spans="1:11" s="200" customFormat="1" ht="25.5">
      <c r="A28" s="111">
        <v>14</v>
      </c>
      <c r="B28" s="45" t="s">
        <v>33</v>
      </c>
      <c r="C28" s="102">
        <f>G28-E28</f>
        <v>1600522</v>
      </c>
      <c r="D28" s="102">
        <v>15</v>
      </c>
      <c r="E28" s="102">
        <v>230000</v>
      </c>
      <c r="F28" s="104">
        <v>8</v>
      </c>
      <c r="G28" s="102">
        <v>1830522</v>
      </c>
      <c r="H28" s="102">
        <f>D28+F28</f>
        <v>23</v>
      </c>
      <c r="I28" s="113"/>
      <c r="J28" s="106"/>
      <c r="K28" s="106"/>
    </row>
    <row r="29" spans="1:11" s="200" customFormat="1" ht="21.95" customHeight="1">
      <c r="A29" s="111">
        <v>15</v>
      </c>
      <c r="B29" s="45" t="s">
        <v>34</v>
      </c>
      <c r="C29" s="102">
        <f>G29-E29</f>
        <v>2498880</v>
      </c>
      <c r="D29" s="102">
        <v>0</v>
      </c>
      <c r="E29" s="102">
        <v>730000</v>
      </c>
      <c r="F29" s="102">
        <v>0</v>
      </c>
      <c r="G29" s="102">
        <v>3228880</v>
      </c>
      <c r="H29" s="102">
        <v>0</v>
      </c>
      <c r="I29" s="113"/>
      <c r="J29" s="106"/>
      <c r="K29" s="106"/>
    </row>
    <row r="30" spans="1:11" s="200" customFormat="1" ht="21.95" customHeight="1">
      <c r="A30" s="111">
        <v>16</v>
      </c>
      <c r="B30" s="45" t="s">
        <v>48</v>
      </c>
      <c r="C30" s="102">
        <v>0</v>
      </c>
      <c r="D30" s="102">
        <v>0</v>
      </c>
      <c r="E30" s="102">
        <f>G30</f>
        <v>630000</v>
      </c>
      <c r="F30" s="104">
        <v>17</v>
      </c>
      <c r="G30" s="102">
        <v>630000</v>
      </c>
      <c r="H30" s="102">
        <f>D30+F30</f>
        <v>17</v>
      </c>
      <c r="I30" s="113"/>
      <c r="J30" s="106"/>
      <c r="K30" s="106"/>
    </row>
    <row r="31" spans="1:11" s="200" customFormat="1" ht="21.95" customHeight="1">
      <c r="A31" s="111">
        <v>17</v>
      </c>
      <c r="B31" s="116" t="s">
        <v>35</v>
      </c>
      <c r="C31" s="102">
        <f>G31-E31</f>
        <v>705600</v>
      </c>
      <c r="D31" s="102">
        <v>7</v>
      </c>
      <c r="E31" s="102">
        <v>40000</v>
      </c>
      <c r="F31" s="104">
        <v>2</v>
      </c>
      <c r="G31" s="102">
        <v>745600</v>
      </c>
      <c r="H31" s="102">
        <f>D31+F31</f>
        <v>9</v>
      </c>
      <c r="I31" s="113"/>
      <c r="J31" s="106"/>
      <c r="K31" s="106"/>
    </row>
    <row r="32" spans="1:11" s="200" customFormat="1" ht="21.95" customHeight="1">
      <c r="A32" s="111">
        <v>18</v>
      </c>
      <c r="B32" s="116" t="s">
        <v>23</v>
      </c>
      <c r="C32" s="102">
        <f>G32-E32</f>
        <v>1852333</v>
      </c>
      <c r="D32" s="102">
        <v>15</v>
      </c>
      <c r="E32" s="102">
        <v>1600000</v>
      </c>
      <c r="F32" s="104">
        <v>80</v>
      </c>
      <c r="G32" s="102">
        <v>3452333</v>
      </c>
      <c r="H32" s="102">
        <f>D32+F32</f>
        <v>95</v>
      </c>
      <c r="I32" s="113"/>
      <c r="J32" s="106"/>
      <c r="K32" s="106"/>
    </row>
    <row r="33" spans="1:11" s="200" customFormat="1" ht="21.95" customHeight="1">
      <c r="A33" s="111">
        <v>19</v>
      </c>
      <c r="B33" s="116" t="s">
        <v>36</v>
      </c>
      <c r="C33" s="102">
        <f>G33</f>
        <v>34377629</v>
      </c>
      <c r="D33" s="102">
        <v>208</v>
      </c>
      <c r="E33" s="102">
        <v>0</v>
      </c>
      <c r="F33" s="104">
        <v>0</v>
      </c>
      <c r="G33" s="102">
        <v>34377629</v>
      </c>
      <c r="H33" s="102">
        <f>D33</f>
        <v>208</v>
      </c>
      <c r="I33" s="113"/>
      <c r="J33" s="106"/>
      <c r="K33" s="106"/>
    </row>
    <row r="34" spans="1:11" s="200" customFormat="1" ht="21.95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  <c r="J34" s="106"/>
      <c r="K34" s="106"/>
    </row>
    <row r="35" spans="1:11" s="200" customFormat="1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  <c r="J35" s="106"/>
      <c r="K35" s="106"/>
    </row>
    <row r="36" spans="1:11" s="200" customFormat="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  <c r="J36" s="106"/>
      <c r="K36" s="106"/>
    </row>
    <row r="37" spans="1:11" s="200" customFormat="1" ht="24" customHeight="1">
      <c r="A37" s="111">
        <v>23</v>
      </c>
      <c r="B37" s="45" t="s">
        <v>40</v>
      </c>
      <c r="C37" s="102">
        <f>G37-E37</f>
        <v>955000</v>
      </c>
      <c r="D37" s="102">
        <v>13</v>
      </c>
      <c r="E37" s="102">
        <v>230000</v>
      </c>
      <c r="F37" s="104">
        <v>1</v>
      </c>
      <c r="G37" s="102">
        <v>1185000</v>
      </c>
      <c r="H37" s="102">
        <v>14</v>
      </c>
      <c r="I37" s="113"/>
      <c r="J37" s="106"/>
      <c r="K37" s="106"/>
    </row>
    <row r="38" spans="1:11" s="200" customFormat="1" ht="21.95" customHeight="1">
      <c r="A38" s="111">
        <v>24</v>
      </c>
      <c r="B38" s="45" t="s">
        <v>41</v>
      </c>
      <c r="C38" s="102">
        <f>G38</f>
        <v>1250015</v>
      </c>
      <c r="D38" s="102">
        <v>10</v>
      </c>
      <c r="E38" s="102">
        <v>0</v>
      </c>
      <c r="F38" s="102">
        <v>0</v>
      </c>
      <c r="G38" s="102">
        <v>1250015</v>
      </c>
      <c r="H38" s="102">
        <f>D38+F38</f>
        <v>10</v>
      </c>
      <c r="I38" s="115"/>
      <c r="J38" s="106"/>
      <c r="K38" s="106"/>
    </row>
    <row r="39" spans="1:11" s="200" customFormat="1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560000</v>
      </c>
      <c r="F39" s="104">
        <v>0</v>
      </c>
      <c r="G39" s="102">
        <v>560000</v>
      </c>
      <c r="H39" s="102">
        <v>0</v>
      </c>
      <c r="I39" s="228" t="s">
        <v>432</v>
      </c>
      <c r="J39" s="106"/>
      <c r="K39" s="106"/>
    </row>
    <row r="40" spans="1:11" s="200" customFormat="1" ht="21.95" customHeight="1">
      <c r="A40" s="111">
        <v>26</v>
      </c>
      <c r="B40" s="45" t="s">
        <v>46</v>
      </c>
      <c r="C40" s="102">
        <f>G40</f>
        <v>1340349</v>
      </c>
      <c r="D40" s="102">
        <f>H40</f>
        <v>14</v>
      </c>
      <c r="E40" s="102">
        <v>0</v>
      </c>
      <c r="F40" s="104">
        <v>0</v>
      </c>
      <c r="G40" s="102">
        <v>1340349</v>
      </c>
      <c r="H40" s="102">
        <v>14</v>
      </c>
      <c r="I40" s="115"/>
      <c r="J40" s="106"/>
      <c r="K40" s="106"/>
    </row>
    <row r="41" spans="1:11" s="200" customFormat="1" ht="21.95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  <c r="J41" s="106"/>
      <c r="K41" s="106"/>
    </row>
    <row r="42" spans="1:11" ht="21.95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v>0</v>
      </c>
      <c r="H42" s="102">
        <f>D42</f>
        <v>0</v>
      </c>
      <c r="I42" s="225"/>
    </row>
    <row r="43" spans="1:11" s="200" customFormat="1" ht="21.95" customHeight="1">
      <c r="A43" s="111">
        <v>29</v>
      </c>
      <c r="B43" s="45" t="s">
        <v>45</v>
      </c>
      <c r="C43" s="102">
        <f>G43</f>
        <v>52557229</v>
      </c>
      <c r="D43" s="102">
        <v>618</v>
      </c>
      <c r="E43" s="102">
        <v>0</v>
      </c>
      <c r="F43" s="102">
        <v>0</v>
      </c>
      <c r="G43" s="102">
        <v>52557229</v>
      </c>
      <c r="H43" s="102">
        <f>D43+F43</f>
        <v>618</v>
      </c>
      <c r="I43" s="113"/>
      <c r="J43" s="106"/>
      <c r="K43" s="106"/>
    </row>
    <row r="44" spans="1:11" s="81" customFormat="1" ht="21.95" customHeight="1">
      <c r="A44" s="87">
        <v>30</v>
      </c>
      <c r="B44" s="63" t="s">
        <v>47</v>
      </c>
      <c r="C44" s="102">
        <f>G44-E44</f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226"/>
      <c r="J44" s="246"/>
    </row>
    <row r="45" spans="1:11" ht="23.1" customHeight="1">
      <c r="A45" s="402" t="s">
        <v>11</v>
      </c>
      <c r="B45" s="402"/>
      <c r="C45" s="120">
        <f t="shared" ref="C45:H45" si="0">SUM(C15:C44)</f>
        <v>121848222</v>
      </c>
      <c r="D45" s="120">
        <f t="shared" si="0"/>
        <v>1090</v>
      </c>
      <c r="E45" s="120">
        <f>SUM(E15:E44)</f>
        <v>6610000</v>
      </c>
      <c r="F45" s="120">
        <f t="shared" si="0"/>
        <v>224</v>
      </c>
      <c r="G45" s="120">
        <f>SUM(G15:G44)</f>
        <v>128458222</v>
      </c>
      <c r="H45" s="120">
        <f t="shared" si="0"/>
        <v>1314</v>
      </c>
      <c r="I45" s="149"/>
      <c r="J45" s="108">
        <f>C45+E45</f>
        <v>128458222</v>
      </c>
    </row>
    <row r="46" spans="1:11" ht="35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11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  <c r="J47" s="108">
        <f>D45+D54+D71</f>
        <v>1143</v>
      </c>
    </row>
    <row r="48" spans="1:11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  <c r="J48" s="108">
        <f>F45+F54+F71</f>
        <v>241</v>
      </c>
    </row>
    <row r="49" spans="1:11" ht="24.95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  <c r="K49" s="108">
        <f>E45+E54</f>
        <v>6973000</v>
      </c>
    </row>
    <row r="50" spans="1:11" s="200" customFormat="1" ht="24.95" customHeight="1">
      <c r="A50" s="111">
        <v>2</v>
      </c>
      <c r="B50" s="122" t="s">
        <v>16</v>
      </c>
      <c r="C50" s="118">
        <v>1583286</v>
      </c>
      <c r="D50" s="118">
        <v>12</v>
      </c>
      <c r="E50" s="118">
        <v>0</v>
      </c>
      <c r="F50" s="118">
        <v>0</v>
      </c>
      <c r="G50" s="118">
        <f>C50</f>
        <v>1583286</v>
      </c>
      <c r="H50" s="103">
        <f>D50</f>
        <v>12</v>
      </c>
      <c r="I50" s="116"/>
      <c r="J50" s="106"/>
      <c r="K50" s="106"/>
    </row>
    <row r="51" spans="1:11" s="200" customFormat="1" ht="24.95" customHeight="1">
      <c r="A51" s="111">
        <v>3</v>
      </c>
      <c r="B51" s="122" t="s">
        <v>17</v>
      </c>
      <c r="C51" s="118">
        <f>G51</f>
        <v>1575000</v>
      </c>
      <c r="D51" s="118">
        <v>14</v>
      </c>
      <c r="E51" s="118">
        <v>0</v>
      </c>
      <c r="F51" s="118">
        <v>0</v>
      </c>
      <c r="G51" s="118">
        <v>1575000</v>
      </c>
      <c r="H51" s="103">
        <v>14</v>
      </c>
      <c r="I51" s="116"/>
      <c r="J51" s="106"/>
      <c r="K51" s="106"/>
    </row>
    <row r="52" spans="1:11" s="200" customFormat="1" ht="24.95" customHeight="1">
      <c r="A52" s="111">
        <v>4</v>
      </c>
      <c r="B52" s="122" t="s">
        <v>18</v>
      </c>
      <c r="C52" s="118">
        <f>G52-E52</f>
        <v>496242</v>
      </c>
      <c r="D52" s="118">
        <v>5</v>
      </c>
      <c r="E52" s="118">
        <v>363000</v>
      </c>
      <c r="F52" s="118">
        <v>15</v>
      </c>
      <c r="G52" s="118">
        <v>859242</v>
      </c>
      <c r="H52" s="103">
        <f>D52+F52</f>
        <v>20</v>
      </c>
      <c r="I52" s="116"/>
      <c r="J52" s="106"/>
      <c r="K52" s="106"/>
    </row>
    <row r="53" spans="1:11" s="200" customFormat="1" ht="24.95" customHeight="1">
      <c r="A53" s="111">
        <v>5</v>
      </c>
      <c r="B53" s="122" t="s">
        <v>19</v>
      </c>
      <c r="C53" s="118">
        <f>G53</f>
        <v>1126808</v>
      </c>
      <c r="D53" s="118">
        <v>11</v>
      </c>
      <c r="E53" s="118">
        <v>0</v>
      </c>
      <c r="F53" s="118">
        <v>0</v>
      </c>
      <c r="G53" s="118">
        <v>1126808</v>
      </c>
      <c r="H53" s="103">
        <f>D53</f>
        <v>11</v>
      </c>
      <c r="I53" s="116"/>
      <c r="J53" s="108">
        <f>C54+E54</f>
        <v>5144336</v>
      </c>
      <c r="K53" s="106"/>
    </row>
    <row r="54" spans="1:11" ht="24.95" customHeight="1">
      <c r="A54" s="402" t="s">
        <v>10</v>
      </c>
      <c r="B54" s="402"/>
      <c r="C54" s="120">
        <f>SUM(C49:C53)</f>
        <v>4781336</v>
      </c>
      <c r="D54" s="120">
        <f>SUM(D50:D53)</f>
        <v>42</v>
      </c>
      <c r="E54" s="120">
        <f>SUM(E50:E53)</f>
        <v>363000</v>
      </c>
      <c r="F54" s="120">
        <f>SUM(F49:F53)</f>
        <v>15</v>
      </c>
      <c r="G54" s="120">
        <f>SUM(G49:G53)</f>
        <v>5144336</v>
      </c>
      <c r="H54" s="123"/>
      <c r="I54" s="116"/>
      <c r="J54" s="108">
        <f>C54+E54</f>
        <v>5144336</v>
      </c>
    </row>
    <row r="55" spans="1:11" ht="36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11" ht="15" customHeight="1">
      <c r="A56" s="408" t="s">
        <v>0</v>
      </c>
      <c r="B56" s="408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11" ht="23.1" customHeight="1">
      <c r="A57" s="408"/>
      <c r="B57" s="408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11" ht="24" customHeight="1">
      <c r="A58" s="113">
        <v>1</v>
      </c>
      <c r="B58" s="215" t="s">
        <v>313</v>
      </c>
      <c r="C58" s="219">
        <v>350000</v>
      </c>
      <c r="D58" s="104">
        <v>1</v>
      </c>
      <c r="E58" s="102">
        <v>0</v>
      </c>
      <c r="F58" s="102">
        <v>0</v>
      </c>
      <c r="G58" s="102">
        <f t="shared" ref="G58:G64" si="1">C58</f>
        <v>350000</v>
      </c>
      <c r="H58" s="104">
        <v>1</v>
      </c>
      <c r="I58" s="65"/>
    </row>
    <row r="59" spans="1:11" ht="24" customHeight="1">
      <c r="A59" s="113">
        <v>2</v>
      </c>
      <c r="B59" s="215" t="s">
        <v>373</v>
      </c>
      <c r="C59" s="219">
        <v>300000</v>
      </c>
      <c r="D59" s="104">
        <v>1</v>
      </c>
      <c r="E59" s="102">
        <v>0</v>
      </c>
      <c r="F59" s="102">
        <v>0</v>
      </c>
      <c r="G59" s="102">
        <f t="shared" si="1"/>
        <v>300000</v>
      </c>
      <c r="H59" s="104">
        <v>1</v>
      </c>
      <c r="I59" s="65"/>
    </row>
    <row r="60" spans="1:11" ht="24" customHeight="1">
      <c r="A60" s="113">
        <v>3</v>
      </c>
      <c r="B60" s="215" t="s">
        <v>316</v>
      </c>
      <c r="C60" s="219">
        <v>200000</v>
      </c>
      <c r="D60" s="104">
        <v>1</v>
      </c>
      <c r="E60" s="102">
        <v>0</v>
      </c>
      <c r="F60" s="102">
        <v>0</v>
      </c>
      <c r="G60" s="102">
        <f t="shared" si="1"/>
        <v>200000</v>
      </c>
      <c r="H60" s="104">
        <v>1</v>
      </c>
      <c r="I60" s="65"/>
      <c r="J60" s="108" t="e">
        <f>#REF!+C54+C45</f>
        <v>#REF!</v>
      </c>
    </row>
    <row r="61" spans="1:11" ht="24" customHeight="1">
      <c r="A61" s="113">
        <v>4</v>
      </c>
      <c r="B61" s="215" t="s">
        <v>378</v>
      </c>
      <c r="C61" s="219">
        <v>300000</v>
      </c>
      <c r="D61" s="104">
        <v>1</v>
      </c>
      <c r="E61" s="102">
        <v>0</v>
      </c>
      <c r="F61" s="102">
        <v>0</v>
      </c>
      <c r="G61" s="102">
        <f t="shared" si="1"/>
        <v>300000</v>
      </c>
      <c r="H61" s="104">
        <v>1</v>
      </c>
      <c r="I61" s="65"/>
    </row>
    <row r="62" spans="1:11" ht="24" customHeight="1">
      <c r="A62" s="113">
        <v>5</v>
      </c>
      <c r="B62" s="215" t="s">
        <v>434</v>
      </c>
      <c r="C62" s="219">
        <v>1650000</v>
      </c>
      <c r="D62" s="104">
        <v>1</v>
      </c>
      <c r="E62" s="102">
        <v>0</v>
      </c>
      <c r="F62" s="102">
        <v>0</v>
      </c>
      <c r="G62" s="102">
        <f t="shared" si="1"/>
        <v>1650000</v>
      </c>
      <c r="H62" s="104">
        <v>1</v>
      </c>
      <c r="I62" s="65"/>
    </row>
    <row r="63" spans="1:11" ht="24" customHeight="1">
      <c r="A63" s="113">
        <v>6</v>
      </c>
      <c r="B63" s="215" t="s">
        <v>433</v>
      </c>
      <c r="C63" s="219">
        <v>500000</v>
      </c>
      <c r="D63" s="104">
        <v>1</v>
      </c>
      <c r="E63" s="102">
        <v>0</v>
      </c>
      <c r="F63" s="102">
        <v>0</v>
      </c>
      <c r="G63" s="102">
        <f t="shared" si="1"/>
        <v>500000</v>
      </c>
      <c r="H63" s="104">
        <v>1</v>
      </c>
      <c r="I63" s="65"/>
    </row>
    <row r="64" spans="1:11" ht="24" customHeight="1">
      <c r="A64" s="113">
        <v>7</v>
      </c>
      <c r="B64" s="215" t="s">
        <v>325</v>
      </c>
      <c r="C64" s="219">
        <v>100000</v>
      </c>
      <c r="D64" s="104">
        <v>1</v>
      </c>
      <c r="E64" s="102">
        <v>0</v>
      </c>
      <c r="F64" s="102">
        <v>0</v>
      </c>
      <c r="G64" s="102">
        <f t="shared" si="1"/>
        <v>100000</v>
      </c>
      <c r="H64" s="104">
        <v>1</v>
      </c>
      <c r="I64" s="65"/>
    </row>
    <row r="65" spans="1:11" ht="24" customHeight="1">
      <c r="A65" s="113">
        <v>8</v>
      </c>
      <c r="B65" s="215" t="s">
        <v>435</v>
      </c>
      <c r="C65" s="219">
        <v>300000</v>
      </c>
      <c r="D65" s="219">
        <v>1</v>
      </c>
      <c r="E65" s="102">
        <v>0</v>
      </c>
      <c r="F65" s="102">
        <v>0</v>
      </c>
      <c r="G65" s="102">
        <f>C65+E65</f>
        <v>300000</v>
      </c>
      <c r="H65" s="104">
        <v>1</v>
      </c>
      <c r="I65" s="65"/>
    </row>
    <row r="66" spans="1:11" ht="24" customHeight="1">
      <c r="A66" s="113">
        <v>9</v>
      </c>
      <c r="B66" s="215" t="s">
        <v>358</v>
      </c>
      <c r="C66" s="219">
        <v>0</v>
      </c>
      <c r="D66" s="219">
        <v>0</v>
      </c>
      <c r="E66" s="102">
        <v>50000</v>
      </c>
      <c r="F66" s="102">
        <v>1</v>
      </c>
      <c r="G66" s="102">
        <f>C66+E66</f>
        <v>50000</v>
      </c>
      <c r="H66" s="104">
        <v>1</v>
      </c>
      <c r="I66" s="65"/>
    </row>
    <row r="67" spans="1:11" ht="24" customHeight="1">
      <c r="A67" s="113">
        <v>10</v>
      </c>
      <c r="B67" s="215" t="s">
        <v>320</v>
      </c>
      <c r="C67" s="219">
        <v>0</v>
      </c>
      <c r="D67" s="219">
        <v>0</v>
      </c>
      <c r="E67" s="102">
        <v>50000</v>
      </c>
      <c r="F67" s="102">
        <v>1</v>
      </c>
      <c r="G67" s="102">
        <f>C67+E67</f>
        <v>50000</v>
      </c>
      <c r="H67" s="104">
        <v>1</v>
      </c>
      <c r="I67" s="65"/>
    </row>
    <row r="68" spans="1:11" ht="24" customHeight="1">
      <c r="A68" s="113">
        <v>11</v>
      </c>
      <c r="B68" s="65" t="s">
        <v>323</v>
      </c>
      <c r="C68" s="102">
        <v>100000</v>
      </c>
      <c r="D68" s="104">
        <v>1</v>
      </c>
      <c r="E68" s="102">
        <v>0</v>
      </c>
      <c r="F68" s="102">
        <v>0</v>
      </c>
      <c r="G68" s="102">
        <f t="shared" ref="G68" si="2">C68</f>
        <v>100000</v>
      </c>
      <c r="H68" s="104">
        <v>1</v>
      </c>
      <c r="I68" s="65"/>
    </row>
    <row r="69" spans="1:11" ht="24" customHeight="1">
      <c r="A69" s="113">
        <v>12</v>
      </c>
      <c r="B69" s="249" t="s">
        <v>436</v>
      </c>
      <c r="C69" s="102">
        <v>800000</v>
      </c>
      <c r="D69" s="104">
        <v>1</v>
      </c>
      <c r="E69" s="102">
        <v>0</v>
      </c>
      <c r="F69" s="102">
        <v>0</v>
      </c>
      <c r="G69" s="102">
        <f>C69</f>
        <v>800000</v>
      </c>
      <c r="H69" s="104">
        <v>1</v>
      </c>
      <c r="I69" s="65"/>
    </row>
    <row r="70" spans="1:11" ht="24" customHeight="1">
      <c r="A70" s="113">
        <v>13</v>
      </c>
      <c r="B70" s="65" t="s">
        <v>437</v>
      </c>
      <c r="C70" s="102">
        <v>205000</v>
      </c>
      <c r="D70" s="104">
        <v>1</v>
      </c>
      <c r="E70" s="102">
        <v>0</v>
      </c>
      <c r="F70" s="102">
        <v>0</v>
      </c>
      <c r="G70" s="102">
        <f>C70</f>
        <v>205000</v>
      </c>
      <c r="H70" s="104">
        <v>1</v>
      </c>
      <c r="I70" s="65"/>
    </row>
    <row r="71" spans="1:11" ht="24" customHeight="1">
      <c r="A71" s="408" t="s">
        <v>11</v>
      </c>
      <c r="B71" s="408"/>
      <c r="C71" s="217">
        <f t="shared" ref="C71:H71" si="3">SUM(C58:C70)</f>
        <v>4805000</v>
      </c>
      <c r="D71" s="217">
        <f t="shared" si="3"/>
        <v>11</v>
      </c>
      <c r="E71" s="217">
        <f t="shared" si="3"/>
        <v>100000</v>
      </c>
      <c r="F71" s="217">
        <f t="shared" si="3"/>
        <v>2</v>
      </c>
      <c r="G71" s="217">
        <f t="shared" si="3"/>
        <v>4905000</v>
      </c>
      <c r="H71" s="217">
        <f t="shared" si="3"/>
        <v>13</v>
      </c>
      <c r="I71" s="65"/>
      <c r="J71" s="108">
        <f>C71+E71</f>
        <v>4905000</v>
      </c>
    </row>
    <row r="72" spans="1:11" s="19" customFormat="1" ht="39.950000000000003" customHeight="1">
      <c r="A72" s="42" t="s">
        <v>69</v>
      </c>
      <c r="B72" s="260" t="s">
        <v>67</v>
      </c>
      <c r="C72" s="261"/>
      <c r="D72" s="261"/>
      <c r="E72" s="261"/>
      <c r="F72" s="261"/>
      <c r="G72" s="261"/>
      <c r="H72" s="261"/>
      <c r="I72" s="262"/>
      <c r="J72" s="24"/>
    </row>
    <row r="73" spans="1:11" s="19" customFormat="1" ht="39.950000000000003" customHeight="1">
      <c r="A73" s="204" t="s">
        <v>52</v>
      </c>
      <c r="B73" s="31" t="s">
        <v>66</v>
      </c>
      <c r="C73" s="31"/>
      <c r="D73" s="31"/>
      <c r="E73" s="31"/>
      <c r="F73" s="31"/>
      <c r="G73" s="31"/>
      <c r="H73" s="31"/>
      <c r="I73" s="32"/>
      <c r="K73" s="24"/>
    </row>
    <row r="74" spans="1:11" s="19" customFormat="1" ht="36.950000000000003" customHeight="1" thickBot="1">
      <c r="A74" s="46" t="s">
        <v>0</v>
      </c>
      <c r="B74" s="84" t="s">
        <v>53</v>
      </c>
      <c r="C74" s="282" t="s">
        <v>55</v>
      </c>
      <c r="D74" s="296"/>
      <c r="E74" s="283"/>
      <c r="F74" s="282" t="s">
        <v>56</v>
      </c>
      <c r="G74" s="296"/>
      <c r="H74" s="282" t="s">
        <v>57</v>
      </c>
      <c r="I74" s="283"/>
      <c r="K74" s="24"/>
    </row>
    <row r="75" spans="1:11" s="19" customFormat="1" ht="24.95" customHeight="1">
      <c r="A75" s="230" t="s">
        <v>255</v>
      </c>
      <c r="B75" s="35" t="s">
        <v>438</v>
      </c>
      <c r="C75" s="264" t="s">
        <v>13</v>
      </c>
      <c r="D75" s="264"/>
      <c r="E75" s="264"/>
      <c r="F75" s="304" t="s">
        <v>62</v>
      </c>
      <c r="G75" s="305"/>
      <c r="H75" s="350">
        <v>570000</v>
      </c>
      <c r="I75" s="351"/>
      <c r="K75" s="24"/>
    </row>
    <row r="76" spans="1:11" s="19" customFormat="1" ht="24.95" customHeight="1">
      <c r="A76" s="231" t="s">
        <v>258</v>
      </c>
      <c r="B76" s="35" t="s">
        <v>438</v>
      </c>
      <c r="C76" s="264" t="s">
        <v>13</v>
      </c>
      <c r="D76" s="264"/>
      <c r="E76" s="264"/>
      <c r="F76" s="304" t="s">
        <v>62</v>
      </c>
      <c r="G76" s="305"/>
      <c r="H76" s="350">
        <v>220000</v>
      </c>
      <c r="I76" s="351"/>
      <c r="K76" s="24"/>
    </row>
    <row r="77" spans="1:11" s="19" customFormat="1" ht="24.95" customHeight="1">
      <c r="A77" s="231" t="s">
        <v>259</v>
      </c>
      <c r="B77" s="35" t="s">
        <v>438</v>
      </c>
      <c r="C77" s="264" t="s">
        <v>13</v>
      </c>
      <c r="D77" s="264"/>
      <c r="E77" s="264"/>
      <c r="F77" s="304" t="s">
        <v>62</v>
      </c>
      <c r="G77" s="305"/>
      <c r="H77" s="266">
        <v>180000</v>
      </c>
      <c r="I77" s="267"/>
      <c r="K77" s="24"/>
    </row>
    <row r="78" spans="1:11" s="19" customFormat="1" ht="24.95" customHeight="1">
      <c r="A78" s="231" t="s">
        <v>260</v>
      </c>
      <c r="B78" s="35" t="s">
        <v>438</v>
      </c>
      <c r="C78" s="264" t="s">
        <v>13</v>
      </c>
      <c r="D78" s="264"/>
      <c r="E78" s="264"/>
      <c r="F78" s="304" t="s">
        <v>62</v>
      </c>
      <c r="G78" s="305"/>
      <c r="H78" s="266">
        <v>200000</v>
      </c>
      <c r="I78" s="267"/>
      <c r="K78" s="24"/>
    </row>
    <row r="79" spans="1:11" s="19" customFormat="1" ht="24.95" customHeight="1">
      <c r="A79" s="231" t="s">
        <v>261</v>
      </c>
      <c r="B79" s="35" t="s">
        <v>438</v>
      </c>
      <c r="C79" s="264" t="s">
        <v>13</v>
      </c>
      <c r="D79" s="264"/>
      <c r="E79" s="264"/>
      <c r="F79" s="304" t="s">
        <v>62</v>
      </c>
      <c r="G79" s="305"/>
      <c r="H79" s="266">
        <v>1000000</v>
      </c>
      <c r="I79" s="267"/>
      <c r="K79" s="24"/>
    </row>
    <row r="80" spans="1:11" s="19" customFormat="1" ht="24.95" customHeight="1">
      <c r="A80" s="231" t="s">
        <v>264</v>
      </c>
      <c r="B80" s="35" t="s">
        <v>439</v>
      </c>
      <c r="C80" s="264" t="s">
        <v>13</v>
      </c>
      <c r="D80" s="264"/>
      <c r="E80" s="264"/>
      <c r="F80" s="304" t="s">
        <v>62</v>
      </c>
      <c r="G80" s="305"/>
      <c r="H80" s="266">
        <v>210000</v>
      </c>
      <c r="I80" s="267"/>
      <c r="K80" s="24"/>
    </row>
    <row r="81" spans="1:11" s="19" customFormat="1" ht="24.95" customHeight="1">
      <c r="A81" s="231" t="s">
        <v>265</v>
      </c>
      <c r="B81" s="35" t="s">
        <v>440</v>
      </c>
      <c r="C81" s="268" t="s">
        <v>71</v>
      </c>
      <c r="D81" s="269"/>
      <c r="E81" s="270"/>
      <c r="F81" s="271" t="s">
        <v>78</v>
      </c>
      <c r="G81" s="272"/>
      <c r="H81" s="266">
        <f>F127/5</f>
        <v>1414600</v>
      </c>
      <c r="I81" s="267"/>
      <c r="J81" s="61"/>
      <c r="K81" s="24"/>
    </row>
    <row r="82" spans="1:11" s="19" customFormat="1" ht="24.95" customHeight="1">
      <c r="A82" s="250"/>
      <c r="B82" s="72" t="s">
        <v>10</v>
      </c>
      <c r="C82" s="276" t="s">
        <v>211</v>
      </c>
      <c r="D82" s="281"/>
      <c r="E82" s="277"/>
      <c r="F82" s="62"/>
      <c r="G82" s="62"/>
      <c r="H82" s="297">
        <f>SUM(H75:H81)</f>
        <v>3794600</v>
      </c>
      <c r="I82" s="297"/>
      <c r="K82" s="24"/>
    </row>
    <row r="83" spans="1:11" s="19" customFormat="1" ht="36" customHeight="1">
      <c r="A83" s="77" t="s">
        <v>64</v>
      </c>
      <c r="B83" s="74" t="s">
        <v>65</v>
      </c>
      <c r="C83" s="43"/>
      <c r="D83" s="43"/>
      <c r="E83" s="43"/>
      <c r="F83" s="43"/>
      <c r="G83" s="43"/>
      <c r="H83" s="43"/>
      <c r="I83" s="44"/>
      <c r="K83" s="24"/>
    </row>
    <row r="84" spans="1:11" s="19" customFormat="1" ht="35.1" customHeight="1" thickBot="1">
      <c r="A84" s="46" t="s">
        <v>0</v>
      </c>
      <c r="B84" s="84" t="s">
        <v>53</v>
      </c>
      <c r="C84" s="85" t="s">
        <v>54</v>
      </c>
      <c r="D84" s="321" t="s">
        <v>55</v>
      </c>
      <c r="E84" s="321"/>
      <c r="F84" s="321" t="s">
        <v>56</v>
      </c>
      <c r="G84" s="321"/>
      <c r="H84" s="321" t="s">
        <v>57</v>
      </c>
      <c r="I84" s="321"/>
      <c r="K84" s="24"/>
    </row>
    <row r="85" spans="1:11" s="19" customFormat="1" ht="21.95" customHeight="1">
      <c r="A85" s="36" t="s">
        <v>255</v>
      </c>
      <c r="B85" s="35" t="s">
        <v>441</v>
      </c>
      <c r="C85" s="37" t="s">
        <v>58</v>
      </c>
      <c r="D85" s="539" t="s">
        <v>146</v>
      </c>
      <c r="E85" s="540"/>
      <c r="F85" s="537" t="s">
        <v>263</v>
      </c>
      <c r="G85" s="538"/>
      <c r="H85" s="541">
        <v>2555000</v>
      </c>
      <c r="I85" s="542"/>
      <c r="K85" s="24"/>
    </row>
    <row r="86" spans="1:11" s="19" customFormat="1" ht="21.95" customHeight="1">
      <c r="A86" s="36" t="s">
        <v>258</v>
      </c>
      <c r="B86" s="35" t="s">
        <v>441</v>
      </c>
      <c r="C86" s="37" t="s">
        <v>58</v>
      </c>
      <c r="D86" s="543" t="s">
        <v>123</v>
      </c>
      <c r="E86" s="543"/>
      <c r="F86" s="537" t="s">
        <v>263</v>
      </c>
      <c r="G86" s="538"/>
      <c r="H86" s="528">
        <v>1009176</v>
      </c>
      <c r="I86" s="529"/>
      <c r="K86" s="24"/>
    </row>
    <row r="87" spans="1:11" s="19" customFormat="1" ht="21.95" customHeight="1">
      <c r="A87" s="36" t="s">
        <v>259</v>
      </c>
      <c r="B87" s="35" t="s">
        <v>438</v>
      </c>
      <c r="C87" s="37" t="s">
        <v>61</v>
      </c>
      <c r="D87" s="268" t="s">
        <v>13</v>
      </c>
      <c r="E87" s="270"/>
      <c r="F87" s="292" t="s">
        <v>59</v>
      </c>
      <c r="G87" s="293"/>
      <c r="H87" s="527">
        <v>5650000</v>
      </c>
      <c r="I87" s="527"/>
      <c r="K87" s="24"/>
    </row>
    <row r="88" spans="1:11" s="19" customFormat="1" ht="21.95" customHeight="1">
      <c r="A88" s="36" t="s">
        <v>260</v>
      </c>
      <c r="B88" s="35" t="s">
        <v>438</v>
      </c>
      <c r="C88" s="37" t="s">
        <v>61</v>
      </c>
      <c r="D88" s="268" t="s">
        <v>13</v>
      </c>
      <c r="E88" s="270"/>
      <c r="F88" s="292" t="s">
        <v>59</v>
      </c>
      <c r="G88" s="293"/>
      <c r="H88" s="527">
        <v>5050000</v>
      </c>
      <c r="I88" s="527"/>
      <c r="K88" s="24"/>
    </row>
    <row r="89" spans="1:11" s="19" customFormat="1" ht="21.95" customHeight="1">
      <c r="A89" s="36" t="s">
        <v>261</v>
      </c>
      <c r="B89" s="35" t="s">
        <v>438</v>
      </c>
      <c r="C89" s="37" t="s">
        <v>61</v>
      </c>
      <c r="D89" s="268" t="s">
        <v>13</v>
      </c>
      <c r="E89" s="270"/>
      <c r="F89" s="292" t="s">
        <v>59</v>
      </c>
      <c r="G89" s="293"/>
      <c r="H89" s="527">
        <v>5000000</v>
      </c>
      <c r="I89" s="527"/>
      <c r="K89" s="24"/>
    </row>
    <row r="90" spans="1:11" s="19" customFormat="1" ht="21.95" customHeight="1">
      <c r="A90" s="36" t="s">
        <v>264</v>
      </c>
      <c r="B90" s="35" t="s">
        <v>438</v>
      </c>
      <c r="C90" s="37" t="s">
        <v>61</v>
      </c>
      <c r="D90" s="268" t="s">
        <v>13</v>
      </c>
      <c r="E90" s="270"/>
      <c r="F90" s="292" t="s">
        <v>59</v>
      </c>
      <c r="G90" s="293"/>
      <c r="H90" s="527">
        <v>25800000</v>
      </c>
      <c r="I90" s="527"/>
      <c r="K90" s="24"/>
    </row>
    <row r="91" spans="1:11" s="19" customFormat="1" ht="21.95" customHeight="1">
      <c r="A91" s="36" t="s">
        <v>265</v>
      </c>
      <c r="B91" s="35" t="s">
        <v>438</v>
      </c>
      <c r="C91" s="37" t="s">
        <v>61</v>
      </c>
      <c r="D91" s="268" t="s">
        <v>13</v>
      </c>
      <c r="E91" s="270"/>
      <c r="F91" s="292" t="s">
        <v>62</v>
      </c>
      <c r="G91" s="293"/>
      <c r="H91" s="527">
        <v>6000000</v>
      </c>
      <c r="I91" s="527"/>
      <c r="K91" s="24"/>
    </row>
    <row r="92" spans="1:11" s="19" customFormat="1" ht="21.95" customHeight="1">
      <c r="A92" s="36" t="s">
        <v>268</v>
      </c>
      <c r="B92" s="35" t="s">
        <v>438</v>
      </c>
      <c r="C92" s="37" t="s">
        <v>58</v>
      </c>
      <c r="D92" s="268" t="s">
        <v>13</v>
      </c>
      <c r="E92" s="270"/>
      <c r="F92" s="292" t="s">
        <v>62</v>
      </c>
      <c r="G92" s="293"/>
      <c r="H92" s="527">
        <v>8000000</v>
      </c>
      <c r="I92" s="527"/>
      <c r="K92" s="24"/>
    </row>
    <row r="93" spans="1:11" s="19" customFormat="1" ht="21.95" customHeight="1">
      <c r="A93" s="36" t="s">
        <v>270</v>
      </c>
      <c r="B93" s="35" t="s">
        <v>438</v>
      </c>
      <c r="C93" s="37" t="s">
        <v>61</v>
      </c>
      <c r="D93" s="268" t="s">
        <v>13</v>
      </c>
      <c r="E93" s="270"/>
      <c r="F93" s="292" t="s">
        <v>62</v>
      </c>
      <c r="G93" s="293"/>
      <c r="H93" s="527">
        <v>8000000</v>
      </c>
      <c r="I93" s="527"/>
      <c r="K93" s="24"/>
    </row>
    <row r="94" spans="1:11" s="19" customFormat="1" ht="21.95" customHeight="1">
      <c r="A94" s="36" t="s">
        <v>271</v>
      </c>
      <c r="B94" s="35" t="s">
        <v>438</v>
      </c>
      <c r="C94" s="37" t="s">
        <v>58</v>
      </c>
      <c r="D94" s="268" t="s">
        <v>13</v>
      </c>
      <c r="E94" s="270"/>
      <c r="F94" s="292" t="s">
        <v>420</v>
      </c>
      <c r="G94" s="293"/>
      <c r="H94" s="527">
        <v>8000000</v>
      </c>
      <c r="I94" s="527"/>
      <c r="K94" s="24">
        <v>12</v>
      </c>
    </row>
    <row r="95" spans="1:11" s="19" customFormat="1" ht="21.95" customHeight="1">
      <c r="A95" s="36" t="s">
        <v>272</v>
      </c>
      <c r="B95" s="35" t="s">
        <v>438</v>
      </c>
      <c r="C95" s="37" t="s">
        <v>58</v>
      </c>
      <c r="D95" s="268" t="s">
        <v>13</v>
      </c>
      <c r="E95" s="270"/>
      <c r="F95" s="292" t="s">
        <v>60</v>
      </c>
      <c r="G95" s="293"/>
      <c r="H95" s="527">
        <v>2000000</v>
      </c>
      <c r="I95" s="527"/>
      <c r="K95" s="24">
        <v>94</v>
      </c>
    </row>
    <row r="96" spans="1:11" s="19" customFormat="1" ht="21.95" customHeight="1">
      <c r="A96" s="36" t="s">
        <v>273</v>
      </c>
      <c r="B96" s="35" t="s">
        <v>438</v>
      </c>
      <c r="C96" s="33" t="s">
        <v>58</v>
      </c>
      <c r="D96" s="268" t="s">
        <v>13</v>
      </c>
      <c r="E96" s="270"/>
      <c r="F96" s="292" t="s">
        <v>60</v>
      </c>
      <c r="G96" s="293"/>
      <c r="H96" s="513">
        <v>2000000</v>
      </c>
      <c r="I96" s="513"/>
      <c r="K96" s="24">
        <v>18</v>
      </c>
    </row>
    <row r="97" spans="1:11" s="19" customFormat="1" ht="21.95" customHeight="1">
      <c r="A97" s="36" t="s">
        <v>275</v>
      </c>
      <c r="B97" s="35" t="s">
        <v>438</v>
      </c>
      <c r="C97" s="33" t="s">
        <v>58</v>
      </c>
      <c r="D97" s="268" t="s">
        <v>13</v>
      </c>
      <c r="E97" s="270"/>
      <c r="F97" s="292" t="s">
        <v>60</v>
      </c>
      <c r="G97" s="293"/>
      <c r="H97" s="513">
        <v>2000000</v>
      </c>
      <c r="I97" s="513"/>
      <c r="K97" s="24">
        <f>SUM(K94:K96)</f>
        <v>124</v>
      </c>
    </row>
    <row r="98" spans="1:11" s="19" customFormat="1" ht="21.95" customHeight="1">
      <c r="A98" s="36" t="s">
        <v>276</v>
      </c>
      <c r="B98" s="35" t="s">
        <v>438</v>
      </c>
      <c r="C98" s="37" t="s">
        <v>58</v>
      </c>
      <c r="D98" s="268" t="s">
        <v>13</v>
      </c>
      <c r="E98" s="270"/>
      <c r="F98" s="292" t="s">
        <v>60</v>
      </c>
      <c r="G98" s="293"/>
      <c r="H98" s="266">
        <v>2000000</v>
      </c>
      <c r="I98" s="267"/>
      <c r="K98" s="24"/>
    </row>
    <row r="99" spans="1:11" s="19" customFormat="1" ht="21.95" customHeight="1">
      <c r="A99" s="36" t="s">
        <v>277</v>
      </c>
      <c r="B99" s="35" t="s">
        <v>438</v>
      </c>
      <c r="C99" s="37" t="s">
        <v>58</v>
      </c>
      <c r="D99" s="268" t="s">
        <v>13</v>
      </c>
      <c r="E99" s="270"/>
      <c r="F99" s="292" t="s">
        <v>62</v>
      </c>
      <c r="G99" s="293"/>
      <c r="H99" s="266">
        <v>400000</v>
      </c>
      <c r="I99" s="267"/>
      <c r="K99" s="24"/>
    </row>
    <row r="100" spans="1:11" s="19" customFormat="1" ht="21.95" customHeight="1">
      <c r="A100" s="36" t="s">
        <v>278</v>
      </c>
      <c r="B100" s="35" t="s">
        <v>438</v>
      </c>
      <c r="C100" s="37" t="s">
        <v>58</v>
      </c>
      <c r="D100" s="268" t="s">
        <v>13</v>
      </c>
      <c r="E100" s="270"/>
      <c r="F100" s="292" t="s">
        <v>60</v>
      </c>
      <c r="G100" s="293"/>
      <c r="H100" s="266">
        <v>1000000</v>
      </c>
      <c r="I100" s="267"/>
      <c r="K100" s="24"/>
    </row>
    <row r="101" spans="1:11" s="19" customFormat="1" ht="21.95" customHeight="1">
      <c r="A101" s="36" t="s">
        <v>279</v>
      </c>
      <c r="B101" s="35" t="s">
        <v>438</v>
      </c>
      <c r="C101" s="37" t="s">
        <v>61</v>
      </c>
      <c r="D101" s="268" t="s">
        <v>13</v>
      </c>
      <c r="E101" s="270"/>
      <c r="F101" s="292" t="s">
        <v>59</v>
      </c>
      <c r="G101" s="293"/>
      <c r="H101" s="266">
        <v>20000000</v>
      </c>
      <c r="I101" s="267"/>
      <c r="K101" s="24"/>
    </row>
    <row r="102" spans="1:11" s="19" customFormat="1" ht="21.95" customHeight="1">
      <c r="A102" s="36" t="s">
        <v>280</v>
      </c>
      <c r="B102" s="35" t="s">
        <v>439</v>
      </c>
      <c r="C102" s="37" t="s">
        <v>58</v>
      </c>
      <c r="D102" s="268" t="s">
        <v>13</v>
      </c>
      <c r="E102" s="270"/>
      <c r="F102" s="292" t="s">
        <v>59</v>
      </c>
      <c r="G102" s="293"/>
      <c r="H102" s="266">
        <v>1500000</v>
      </c>
      <c r="I102" s="267"/>
      <c r="K102" s="24"/>
    </row>
    <row r="103" spans="1:11" s="19" customFormat="1" ht="21.95" customHeight="1">
      <c r="A103" s="36" t="s">
        <v>282</v>
      </c>
      <c r="B103" s="35" t="s">
        <v>439</v>
      </c>
      <c r="C103" s="37" t="s">
        <v>58</v>
      </c>
      <c r="D103" s="268" t="s">
        <v>13</v>
      </c>
      <c r="E103" s="270"/>
      <c r="F103" s="292" t="s">
        <v>60</v>
      </c>
      <c r="G103" s="293"/>
      <c r="H103" s="312">
        <v>2000000</v>
      </c>
      <c r="I103" s="312"/>
      <c r="K103" s="24"/>
    </row>
    <row r="104" spans="1:11" s="19" customFormat="1" ht="21.95" customHeight="1">
      <c r="A104" s="36" t="s">
        <v>283</v>
      </c>
      <c r="B104" s="35" t="s">
        <v>439</v>
      </c>
      <c r="C104" s="37" t="s">
        <v>58</v>
      </c>
      <c r="D104" s="268" t="s">
        <v>13</v>
      </c>
      <c r="E104" s="270"/>
      <c r="F104" s="292" t="s">
        <v>60</v>
      </c>
      <c r="G104" s="293"/>
      <c r="H104" s="312">
        <v>1500000</v>
      </c>
      <c r="I104" s="312"/>
      <c r="K104" s="24"/>
    </row>
    <row r="105" spans="1:11" s="19" customFormat="1" ht="21.95" customHeight="1">
      <c r="A105" s="36" t="s">
        <v>284</v>
      </c>
      <c r="B105" s="35" t="s">
        <v>439</v>
      </c>
      <c r="C105" s="37" t="s">
        <v>58</v>
      </c>
      <c r="D105" s="268" t="s">
        <v>13</v>
      </c>
      <c r="E105" s="270"/>
      <c r="F105" s="292" t="s">
        <v>60</v>
      </c>
      <c r="G105" s="293"/>
      <c r="H105" s="312">
        <v>2000000</v>
      </c>
      <c r="I105" s="312"/>
      <c r="K105" s="24"/>
    </row>
    <row r="106" spans="1:11" s="19" customFormat="1" ht="21.95" customHeight="1">
      <c r="A106" s="36" t="s">
        <v>285</v>
      </c>
      <c r="B106" s="35" t="s">
        <v>439</v>
      </c>
      <c r="C106" s="37" t="s">
        <v>58</v>
      </c>
      <c r="D106" s="268" t="s">
        <v>13</v>
      </c>
      <c r="E106" s="270"/>
      <c r="F106" s="292" t="s">
        <v>60</v>
      </c>
      <c r="G106" s="293"/>
      <c r="H106" s="266">
        <v>2000000</v>
      </c>
      <c r="I106" s="267"/>
      <c r="K106" s="24"/>
    </row>
    <row r="107" spans="1:11" s="19" customFormat="1" ht="21.95" customHeight="1">
      <c r="A107" s="36" t="s">
        <v>287</v>
      </c>
      <c r="B107" s="35" t="s">
        <v>439</v>
      </c>
      <c r="C107" s="37" t="s">
        <v>58</v>
      </c>
      <c r="D107" s="268" t="s">
        <v>13</v>
      </c>
      <c r="E107" s="270"/>
      <c r="F107" s="292" t="s">
        <v>60</v>
      </c>
      <c r="G107" s="293"/>
      <c r="H107" s="266">
        <v>2000000</v>
      </c>
      <c r="I107" s="267"/>
      <c r="K107" s="24"/>
    </row>
    <row r="108" spans="1:11" s="19" customFormat="1" ht="21.95" customHeight="1">
      <c r="A108" s="36" t="s">
        <v>289</v>
      </c>
      <c r="B108" s="35" t="s">
        <v>439</v>
      </c>
      <c r="C108" s="37" t="s">
        <v>58</v>
      </c>
      <c r="D108" s="268" t="s">
        <v>13</v>
      </c>
      <c r="E108" s="270"/>
      <c r="F108" s="292" t="s">
        <v>60</v>
      </c>
      <c r="G108" s="293"/>
      <c r="H108" s="266">
        <v>1500000</v>
      </c>
      <c r="I108" s="267"/>
      <c r="K108" s="24"/>
    </row>
    <row r="109" spans="1:11" s="19" customFormat="1" ht="21.95" customHeight="1">
      <c r="A109" s="36" t="s">
        <v>290</v>
      </c>
      <c r="B109" s="35" t="s">
        <v>439</v>
      </c>
      <c r="C109" s="37" t="s">
        <v>58</v>
      </c>
      <c r="D109" s="268" t="s">
        <v>13</v>
      </c>
      <c r="E109" s="270"/>
      <c r="F109" s="292" t="s">
        <v>60</v>
      </c>
      <c r="G109" s="293"/>
      <c r="H109" s="266">
        <v>2000000</v>
      </c>
      <c r="I109" s="267"/>
      <c r="K109" s="24"/>
    </row>
    <row r="110" spans="1:11" s="19" customFormat="1" ht="21.95" customHeight="1">
      <c r="A110" s="36" t="s">
        <v>292</v>
      </c>
      <c r="B110" s="35" t="s">
        <v>439</v>
      </c>
      <c r="C110" s="37" t="s">
        <v>58</v>
      </c>
      <c r="D110" s="268" t="s">
        <v>13</v>
      </c>
      <c r="E110" s="270"/>
      <c r="F110" s="292" t="s">
        <v>60</v>
      </c>
      <c r="G110" s="293"/>
      <c r="H110" s="266">
        <v>2000000</v>
      </c>
      <c r="I110" s="267"/>
      <c r="K110" s="24"/>
    </row>
    <row r="111" spans="1:11" s="19" customFormat="1" ht="21.95" customHeight="1">
      <c r="A111" s="36" t="s">
        <v>293</v>
      </c>
      <c r="B111" s="35" t="s">
        <v>439</v>
      </c>
      <c r="C111" s="37" t="s">
        <v>388</v>
      </c>
      <c r="D111" s="268" t="s">
        <v>13</v>
      </c>
      <c r="E111" s="270"/>
      <c r="F111" s="292" t="s">
        <v>420</v>
      </c>
      <c r="G111" s="293"/>
      <c r="H111" s="266">
        <v>2000000</v>
      </c>
      <c r="I111" s="267"/>
      <c r="K111" s="24"/>
    </row>
    <row r="112" spans="1:11" s="19" customFormat="1" ht="21.95" customHeight="1">
      <c r="A112" s="36" t="s">
        <v>294</v>
      </c>
      <c r="B112" s="35" t="s">
        <v>439</v>
      </c>
      <c r="C112" s="37" t="s">
        <v>58</v>
      </c>
      <c r="D112" s="268" t="s">
        <v>13</v>
      </c>
      <c r="E112" s="270"/>
      <c r="F112" s="292" t="s">
        <v>59</v>
      </c>
      <c r="G112" s="293"/>
      <c r="H112" s="266">
        <v>1500000</v>
      </c>
      <c r="I112" s="267"/>
      <c r="K112" s="24"/>
    </row>
    <row r="113" spans="1:11" s="19" customFormat="1" ht="21.95" customHeight="1">
      <c r="A113" s="36" t="s">
        <v>295</v>
      </c>
      <c r="B113" s="35" t="s">
        <v>439</v>
      </c>
      <c r="C113" s="37" t="s">
        <v>58</v>
      </c>
      <c r="D113" s="268" t="s">
        <v>13</v>
      </c>
      <c r="E113" s="270"/>
      <c r="F113" s="292" t="s">
        <v>59</v>
      </c>
      <c r="G113" s="293"/>
      <c r="H113" s="266">
        <v>1500000</v>
      </c>
      <c r="I113" s="267"/>
      <c r="K113" s="24"/>
    </row>
    <row r="114" spans="1:11" s="19" customFormat="1" ht="21.95" customHeight="1">
      <c r="A114" s="36" t="s">
        <v>296</v>
      </c>
      <c r="B114" s="35" t="s">
        <v>439</v>
      </c>
      <c r="C114" s="37" t="s">
        <v>58</v>
      </c>
      <c r="D114" s="268" t="s">
        <v>13</v>
      </c>
      <c r="E114" s="270"/>
      <c r="F114" s="292" t="s">
        <v>59</v>
      </c>
      <c r="G114" s="293"/>
      <c r="H114" s="266">
        <v>1500000</v>
      </c>
      <c r="I114" s="267"/>
      <c r="K114" s="24"/>
    </row>
    <row r="115" spans="1:11" s="19" customFormat="1" ht="21.95" customHeight="1">
      <c r="A115" s="36" t="s">
        <v>297</v>
      </c>
      <c r="B115" s="35" t="s">
        <v>439</v>
      </c>
      <c r="C115" s="37" t="s">
        <v>58</v>
      </c>
      <c r="D115" s="268" t="s">
        <v>13</v>
      </c>
      <c r="E115" s="270"/>
      <c r="F115" s="292" t="s">
        <v>59</v>
      </c>
      <c r="G115" s="293"/>
      <c r="H115" s="266">
        <v>2000000</v>
      </c>
      <c r="I115" s="267"/>
      <c r="K115" s="24"/>
    </row>
    <row r="116" spans="1:11" s="19" customFormat="1" ht="21.95" customHeight="1">
      <c r="A116" s="36" t="s">
        <v>298</v>
      </c>
      <c r="B116" s="35" t="s">
        <v>439</v>
      </c>
      <c r="C116" s="37" t="s">
        <v>58</v>
      </c>
      <c r="D116" s="268" t="s">
        <v>13</v>
      </c>
      <c r="E116" s="270"/>
      <c r="F116" s="292" t="s">
        <v>59</v>
      </c>
      <c r="G116" s="293"/>
      <c r="H116" s="266">
        <v>2000000</v>
      </c>
      <c r="I116" s="267"/>
      <c r="K116" s="24"/>
    </row>
    <row r="117" spans="1:11" s="19" customFormat="1" ht="21.95" customHeight="1">
      <c r="A117" s="36" t="s">
        <v>299</v>
      </c>
      <c r="B117" s="35" t="s">
        <v>439</v>
      </c>
      <c r="C117" s="37" t="s">
        <v>58</v>
      </c>
      <c r="D117" s="268" t="s">
        <v>13</v>
      </c>
      <c r="E117" s="270"/>
      <c r="F117" s="292" t="s">
        <v>59</v>
      </c>
      <c r="G117" s="293"/>
      <c r="H117" s="266">
        <v>1500000</v>
      </c>
      <c r="I117" s="267"/>
      <c r="K117" s="24"/>
    </row>
    <row r="118" spans="1:11" s="19" customFormat="1" ht="21.95" customHeight="1">
      <c r="A118" s="36" t="s">
        <v>300</v>
      </c>
      <c r="B118" s="35" t="s">
        <v>439</v>
      </c>
      <c r="C118" s="37" t="s">
        <v>58</v>
      </c>
      <c r="D118" s="268" t="s">
        <v>13</v>
      </c>
      <c r="E118" s="270"/>
      <c r="F118" s="292" t="s">
        <v>59</v>
      </c>
      <c r="G118" s="293"/>
      <c r="H118" s="266">
        <v>1000000</v>
      </c>
      <c r="I118" s="267"/>
      <c r="K118" s="24"/>
    </row>
    <row r="119" spans="1:11" s="19" customFormat="1" ht="21.95" customHeight="1">
      <c r="A119" s="36" t="s">
        <v>301</v>
      </c>
      <c r="B119" s="35" t="s">
        <v>439</v>
      </c>
      <c r="C119" s="37" t="s">
        <v>58</v>
      </c>
      <c r="D119" s="268" t="s">
        <v>13</v>
      </c>
      <c r="E119" s="270"/>
      <c r="F119" s="292" t="s">
        <v>59</v>
      </c>
      <c r="G119" s="293"/>
      <c r="H119" s="266">
        <v>1500000</v>
      </c>
      <c r="I119" s="267"/>
      <c r="K119" s="24"/>
    </row>
    <row r="120" spans="1:11" s="19" customFormat="1" ht="21.95" customHeight="1">
      <c r="A120" s="36" t="s">
        <v>302</v>
      </c>
      <c r="B120" s="35" t="s">
        <v>439</v>
      </c>
      <c r="C120" s="37" t="s">
        <v>58</v>
      </c>
      <c r="D120" s="268" t="s">
        <v>13</v>
      </c>
      <c r="E120" s="270"/>
      <c r="F120" s="292" t="s">
        <v>59</v>
      </c>
      <c r="G120" s="293"/>
      <c r="H120" s="266">
        <v>1500000</v>
      </c>
      <c r="I120" s="267"/>
      <c r="K120" s="24"/>
    </row>
    <row r="121" spans="1:11" s="19" customFormat="1" ht="21.95" customHeight="1">
      <c r="A121" s="36" t="s">
        <v>303</v>
      </c>
      <c r="B121" s="35" t="s">
        <v>439</v>
      </c>
      <c r="C121" s="37" t="s">
        <v>388</v>
      </c>
      <c r="D121" s="268" t="s">
        <v>13</v>
      </c>
      <c r="E121" s="270"/>
      <c r="F121" s="292" t="s">
        <v>420</v>
      </c>
      <c r="G121" s="293"/>
      <c r="H121" s="266">
        <v>1250000</v>
      </c>
      <c r="I121" s="267"/>
      <c r="K121" s="24"/>
    </row>
    <row r="122" spans="1:11" s="19" customFormat="1" ht="21.95" customHeight="1">
      <c r="A122" s="36" t="s">
        <v>305</v>
      </c>
      <c r="B122" s="35" t="s">
        <v>439</v>
      </c>
      <c r="C122" s="37" t="s">
        <v>61</v>
      </c>
      <c r="D122" s="268" t="s">
        <v>13</v>
      </c>
      <c r="E122" s="270"/>
      <c r="F122" s="292" t="s">
        <v>62</v>
      </c>
      <c r="G122" s="293"/>
      <c r="H122" s="266">
        <v>200000</v>
      </c>
      <c r="I122" s="267"/>
      <c r="K122" s="24"/>
    </row>
    <row r="123" spans="1:11" s="19" customFormat="1" ht="21.95" customHeight="1">
      <c r="A123" s="36" t="s">
        <v>306</v>
      </c>
      <c r="B123" s="35" t="s">
        <v>440</v>
      </c>
      <c r="C123" s="33" t="s">
        <v>98</v>
      </c>
      <c r="D123" s="268" t="s">
        <v>82</v>
      </c>
      <c r="E123" s="270"/>
      <c r="F123" s="271" t="s">
        <v>78</v>
      </c>
      <c r="G123" s="272"/>
      <c r="H123" s="322">
        <f>D127/8</f>
        <v>16429319.75</v>
      </c>
      <c r="I123" s="323"/>
      <c r="J123" s="61"/>
      <c r="K123" s="24"/>
    </row>
    <row r="124" spans="1:11" s="19" customFormat="1" ht="21.95" customHeight="1">
      <c r="A124" s="75"/>
      <c r="B124" s="256" t="s">
        <v>81</v>
      </c>
      <c r="C124" s="257"/>
      <c r="D124" s="317" t="s">
        <v>442</v>
      </c>
      <c r="E124" s="318"/>
      <c r="F124" s="268"/>
      <c r="G124" s="270"/>
      <c r="H124" s="298">
        <f>SUM(H85:H123)</f>
        <v>154843495.75</v>
      </c>
      <c r="I124" s="299"/>
      <c r="K124" s="24"/>
    </row>
    <row r="125" spans="1:11" ht="35.1" customHeight="1">
      <c r="A125" s="510" t="s">
        <v>80</v>
      </c>
      <c r="B125" s="511"/>
      <c r="C125" s="511"/>
      <c r="D125" s="511"/>
      <c r="E125" s="511"/>
      <c r="F125" s="511"/>
      <c r="G125" s="511"/>
      <c r="H125" s="511"/>
      <c r="I125" s="512"/>
    </row>
    <row r="126" spans="1:11" ht="36.950000000000003" customHeight="1">
      <c r="A126" s="149" t="s">
        <v>0</v>
      </c>
      <c r="B126" s="147" t="s">
        <v>79</v>
      </c>
      <c r="C126" s="148"/>
      <c r="D126" s="358" t="s">
        <v>3</v>
      </c>
      <c r="E126" s="360"/>
      <c r="F126" s="358" t="s">
        <v>5</v>
      </c>
      <c r="G126" s="360"/>
      <c r="H126" s="425" t="s">
        <v>10</v>
      </c>
      <c r="I126" s="426"/>
      <c r="J126" s="138"/>
      <c r="K126" s="138"/>
    </row>
    <row r="127" spans="1:11" ht="33" customHeight="1">
      <c r="A127" s="149">
        <v>1</v>
      </c>
      <c r="B127" s="150" t="s">
        <v>428</v>
      </c>
      <c r="C127" s="148"/>
      <c r="D127" s="376">
        <f>C71+C54+C45</f>
        <v>131434558</v>
      </c>
      <c r="E127" s="377"/>
      <c r="F127" s="376">
        <f>E71+E54+E45</f>
        <v>7073000</v>
      </c>
      <c r="G127" s="377"/>
      <c r="H127" s="376">
        <f>D127+F127</f>
        <v>138507558</v>
      </c>
      <c r="I127" s="377"/>
      <c r="J127" s="138">
        <f>D127/8</f>
        <v>16429319.75</v>
      </c>
      <c r="K127" s="138">
        <f>D127-J127</f>
        <v>115005238.25</v>
      </c>
    </row>
    <row r="128" spans="1:11" ht="33" customHeight="1">
      <c r="A128" s="149">
        <v>2</v>
      </c>
      <c r="B128" s="150" t="s">
        <v>423</v>
      </c>
      <c r="C128" s="148"/>
      <c r="D128" s="376">
        <v>38497798</v>
      </c>
      <c r="E128" s="377"/>
      <c r="F128" s="376">
        <v>6861832</v>
      </c>
      <c r="G128" s="377"/>
      <c r="H128" s="376">
        <f>D128+F128</f>
        <v>45359630</v>
      </c>
      <c r="I128" s="377"/>
      <c r="J128" s="138">
        <f>F127/5</f>
        <v>1414600</v>
      </c>
      <c r="K128" s="138">
        <f>F127-J128</f>
        <v>5658400</v>
      </c>
    </row>
    <row r="129" spans="1:11" ht="33" customHeight="1">
      <c r="A129" s="149">
        <v>3</v>
      </c>
      <c r="B129" s="150" t="s">
        <v>84</v>
      </c>
      <c r="C129" s="148"/>
      <c r="D129" s="427">
        <f>D127+D128</f>
        <v>169932356</v>
      </c>
      <c r="E129" s="428"/>
      <c r="F129" s="427">
        <f>F127+F128</f>
        <v>13934832</v>
      </c>
      <c r="G129" s="428"/>
      <c r="H129" s="427">
        <f>SUM(H127:H128)</f>
        <v>183867188</v>
      </c>
      <c r="I129" s="428"/>
      <c r="J129" s="247"/>
      <c r="K129" s="248"/>
    </row>
    <row r="130" spans="1:11" ht="33" customHeight="1">
      <c r="A130" s="149">
        <v>4</v>
      </c>
      <c r="B130" s="151" t="s">
        <v>429</v>
      </c>
      <c r="C130" s="148"/>
      <c r="D130" s="376">
        <f>H124</f>
        <v>154843495.75</v>
      </c>
      <c r="E130" s="377"/>
      <c r="F130" s="376">
        <f>H82</f>
        <v>3794600</v>
      </c>
      <c r="G130" s="377"/>
      <c r="H130" s="429">
        <f>D130+F130</f>
        <v>158638095.75</v>
      </c>
      <c r="I130" s="430"/>
      <c r="J130" s="248"/>
      <c r="K130" s="138"/>
    </row>
    <row r="131" spans="1:11" ht="33" customHeight="1">
      <c r="A131" s="149">
        <v>5</v>
      </c>
      <c r="B131" s="151" t="s">
        <v>430</v>
      </c>
      <c r="C131" s="148"/>
      <c r="D131" s="427">
        <f>D129-D130</f>
        <v>15088860.25</v>
      </c>
      <c r="E131" s="428"/>
      <c r="F131" s="427">
        <f>F129-F130</f>
        <v>10140232</v>
      </c>
      <c r="G131" s="428"/>
      <c r="H131" s="427">
        <f>H129-H130</f>
        <v>25229092.25</v>
      </c>
      <c r="I131" s="428"/>
      <c r="K131" s="138"/>
    </row>
    <row r="132" spans="1:11" ht="30" customHeight="1">
      <c r="B132" s="152"/>
      <c r="C132" s="152"/>
      <c r="D132" s="152"/>
      <c r="E132" s="152"/>
      <c r="F132" s="153"/>
      <c r="G132" s="152"/>
      <c r="H132" s="152"/>
      <c r="I132" s="152"/>
      <c r="K132" s="247">
        <f>20000000/8</f>
        <v>2500000</v>
      </c>
    </row>
    <row r="133" spans="1:11" ht="15.95" customHeight="1">
      <c r="B133" s="154"/>
      <c r="C133" s="154"/>
      <c r="D133" s="354" t="s">
        <v>431</v>
      </c>
      <c r="E133" s="354"/>
      <c r="F133" s="354"/>
      <c r="G133" s="354"/>
      <c r="H133" s="354"/>
      <c r="I133" s="354"/>
    </row>
    <row r="134" spans="1:11" ht="15.95" customHeight="1">
      <c r="B134" s="155" t="s">
        <v>75</v>
      </c>
      <c r="C134" s="156"/>
      <c r="D134" s="152"/>
      <c r="E134" s="152"/>
      <c r="G134" s="156"/>
      <c r="H134" s="156"/>
      <c r="I134" s="156"/>
    </row>
    <row r="135" spans="1:11" ht="15.95" customHeight="1">
      <c r="B135" s="156" t="s">
        <v>74</v>
      </c>
      <c r="C135" s="152"/>
      <c r="D135" s="152"/>
      <c r="E135" s="152"/>
      <c r="F135" s="158"/>
      <c r="G135" s="156" t="s">
        <v>72</v>
      </c>
      <c r="H135" s="156"/>
      <c r="I135" s="159"/>
    </row>
    <row r="136" spans="1:11" ht="15.95" customHeight="1">
      <c r="B136" s="355"/>
      <c r="C136" s="160"/>
      <c r="D136" s="152"/>
      <c r="E136" s="152"/>
      <c r="G136" s="355"/>
      <c r="H136" s="160"/>
      <c r="I136" s="152"/>
    </row>
    <row r="137" spans="1:11" ht="15.95" customHeight="1">
      <c r="B137" s="355"/>
      <c r="C137" s="161"/>
      <c r="D137" s="152"/>
      <c r="E137" s="152"/>
      <c r="F137" s="162"/>
      <c r="G137" s="355"/>
      <c r="H137" s="152"/>
      <c r="I137" s="161"/>
    </row>
    <row r="138" spans="1:11" ht="21.95" customHeight="1">
      <c r="B138" s="161" t="s">
        <v>49</v>
      </c>
      <c r="C138" s="152"/>
      <c r="D138" s="152"/>
      <c r="E138" s="152"/>
      <c r="F138" s="163"/>
      <c r="G138" s="161" t="s">
        <v>73</v>
      </c>
      <c r="H138" s="161"/>
      <c r="I138" s="152"/>
    </row>
    <row r="139" spans="1:11" ht="30" customHeight="1">
      <c r="A139" s="173"/>
      <c r="B139" s="174"/>
      <c r="C139" s="173"/>
      <c r="D139" s="173"/>
      <c r="E139" s="173"/>
      <c r="F139" s="175"/>
      <c r="G139" s="174"/>
      <c r="H139" s="174"/>
      <c r="I139" s="173"/>
    </row>
    <row r="140" spans="1:11" ht="99.95" customHeight="1">
      <c r="A140" s="431" t="s">
        <v>148</v>
      </c>
      <c r="B140" s="431"/>
      <c r="C140" s="431"/>
      <c r="D140" s="431"/>
      <c r="E140" s="431"/>
      <c r="F140" s="431"/>
      <c r="G140" s="431"/>
      <c r="H140" s="431"/>
      <c r="I140" s="431"/>
    </row>
  </sheetData>
  <mergeCells count="202"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1:B71"/>
    <mergeCell ref="B72:I72"/>
    <mergeCell ref="C74:E74"/>
    <mergeCell ref="F74:G74"/>
    <mergeCell ref="H74:I74"/>
    <mergeCell ref="C75:E75"/>
    <mergeCell ref="F75:G75"/>
    <mergeCell ref="H75:I75"/>
    <mergeCell ref="A54:B54"/>
    <mergeCell ref="A55:I55"/>
    <mergeCell ref="A56:A57"/>
    <mergeCell ref="B56:B57"/>
    <mergeCell ref="C56:F56"/>
    <mergeCell ref="G56:G57"/>
    <mergeCell ref="H56:H57"/>
    <mergeCell ref="I56:I57"/>
    <mergeCell ref="F100:G100"/>
    <mergeCell ref="H100:I100"/>
    <mergeCell ref="F101:G101"/>
    <mergeCell ref="H101:I101"/>
    <mergeCell ref="F98:G98"/>
    <mergeCell ref="H98:I98"/>
    <mergeCell ref="F99:G99"/>
    <mergeCell ref="H99:I99"/>
    <mergeCell ref="D101:E101"/>
    <mergeCell ref="F104:G104"/>
    <mergeCell ref="H104:I104"/>
    <mergeCell ref="F105:G105"/>
    <mergeCell ref="H105:I105"/>
    <mergeCell ref="F102:G102"/>
    <mergeCell ref="H102:I102"/>
    <mergeCell ref="F103:G103"/>
    <mergeCell ref="H103:I103"/>
    <mergeCell ref="D102:E102"/>
    <mergeCell ref="D103:E103"/>
    <mergeCell ref="D104:E104"/>
    <mergeCell ref="D105:E105"/>
    <mergeCell ref="F108:G108"/>
    <mergeCell ref="H108:I108"/>
    <mergeCell ref="H109:I109"/>
    <mergeCell ref="D111:E111"/>
    <mergeCell ref="F111:G111"/>
    <mergeCell ref="H111:I111"/>
    <mergeCell ref="F106:G106"/>
    <mergeCell ref="H106:I106"/>
    <mergeCell ref="F107:G107"/>
    <mergeCell ref="H107:I107"/>
    <mergeCell ref="D106:E106"/>
    <mergeCell ref="D107:E107"/>
    <mergeCell ref="D108:E108"/>
    <mergeCell ref="D109:E109"/>
    <mergeCell ref="F109:G109"/>
    <mergeCell ref="D110:E110"/>
    <mergeCell ref="F110:G110"/>
    <mergeCell ref="H110:I110"/>
    <mergeCell ref="D114:E114"/>
    <mergeCell ref="F114:G114"/>
    <mergeCell ref="H114:I114"/>
    <mergeCell ref="D115:E115"/>
    <mergeCell ref="F115:G115"/>
    <mergeCell ref="H115:I115"/>
    <mergeCell ref="D112:E112"/>
    <mergeCell ref="F112:G112"/>
    <mergeCell ref="H112:I112"/>
    <mergeCell ref="D113:E113"/>
    <mergeCell ref="F113:G113"/>
    <mergeCell ref="H113:I113"/>
    <mergeCell ref="H121:I121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27:E127"/>
    <mergeCell ref="F127:G127"/>
    <mergeCell ref="H127:I127"/>
    <mergeCell ref="D128:E128"/>
    <mergeCell ref="F128:G128"/>
    <mergeCell ref="H128:I128"/>
    <mergeCell ref="A125:I125"/>
    <mergeCell ref="D126:E126"/>
    <mergeCell ref="F126:G126"/>
    <mergeCell ref="H126:I126"/>
    <mergeCell ref="A140:I140"/>
    <mergeCell ref="D131:E131"/>
    <mergeCell ref="F131:G131"/>
    <mergeCell ref="H131:I131"/>
    <mergeCell ref="D133:I133"/>
    <mergeCell ref="B136:B137"/>
    <mergeCell ref="G136:G137"/>
    <mergeCell ref="D129:E129"/>
    <mergeCell ref="F129:G129"/>
    <mergeCell ref="H129:I129"/>
    <mergeCell ref="D130:E130"/>
    <mergeCell ref="F130:G130"/>
    <mergeCell ref="H130:I130"/>
    <mergeCell ref="C76:E76"/>
    <mergeCell ref="F76:G76"/>
    <mergeCell ref="H76:I76"/>
    <mergeCell ref="C77:E77"/>
    <mergeCell ref="F77:G77"/>
    <mergeCell ref="H77:I77"/>
    <mergeCell ref="C78:E78"/>
    <mergeCell ref="F78:G78"/>
    <mergeCell ref="H78:I78"/>
    <mergeCell ref="C79:E79"/>
    <mergeCell ref="F79:G79"/>
    <mergeCell ref="H79:I79"/>
    <mergeCell ref="C80:E80"/>
    <mergeCell ref="F80:G80"/>
    <mergeCell ref="H80:I80"/>
    <mergeCell ref="C81:E81"/>
    <mergeCell ref="F81:G81"/>
    <mergeCell ref="H81:I81"/>
    <mergeCell ref="C82:E82"/>
    <mergeCell ref="H82:I82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B124:C124"/>
    <mergeCell ref="D96:E96"/>
    <mergeCell ref="F96:G96"/>
    <mergeCell ref="H96:I96"/>
    <mergeCell ref="D97:E97"/>
    <mergeCell ref="F97:G97"/>
    <mergeCell ref="H97:I97"/>
    <mergeCell ref="D98:E98"/>
    <mergeCell ref="D99:E99"/>
    <mergeCell ref="D100:E100"/>
    <mergeCell ref="D124:E124"/>
    <mergeCell ref="F124:G124"/>
    <mergeCell ref="H124:I124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</mergeCells>
  <phoneticPr fontId="39" type="noConversion"/>
  <pageMargins left="0.62992125984251968" right="0.31496062992125984" top="0.59055118110236227" bottom="0.59055118110236227" header="0.31496062992125984" footer="0.31496062992125984"/>
  <pageSetup paperSize="9" scale="80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K124"/>
  <sheetViews>
    <sheetView topLeftCell="A43" workbookViewId="0">
      <selection activeCell="A55" sqref="A55:I55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2.42578125" style="106" customWidth="1"/>
    <col min="4" max="4" width="7.140625" style="106" customWidth="1"/>
    <col min="5" max="5" width="14.85546875" style="106" customWidth="1"/>
    <col min="6" max="6" width="5.85546875" style="157" customWidth="1"/>
    <col min="7" max="7" width="14.85546875" style="106" customWidth="1"/>
    <col min="8" max="8" width="7.140625" style="106" customWidth="1"/>
    <col min="9" max="9" width="6.7109375" style="106" customWidth="1"/>
    <col min="10" max="10" width="20.140625" style="106" customWidth="1"/>
    <col min="11" max="11" width="17.5703125" style="106" customWidth="1"/>
    <col min="12" max="16384" width="9.140625" style="106"/>
  </cols>
  <sheetData>
    <row r="7" spans="1:11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11">
      <c r="A8" s="410" t="s">
        <v>443</v>
      </c>
      <c r="B8" s="410"/>
      <c r="C8" s="410"/>
      <c r="D8" s="410"/>
      <c r="E8" s="410"/>
      <c r="F8" s="410"/>
      <c r="G8" s="410"/>
      <c r="H8" s="410"/>
      <c r="I8" s="410"/>
    </row>
    <row r="9" spans="1:11">
      <c r="A9" s="107"/>
      <c r="B9" s="107"/>
      <c r="C9" s="107"/>
      <c r="D9" s="107"/>
      <c r="E9" s="107"/>
      <c r="F9" s="107"/>
      <c r="G9" s="107"/>
      <c r="H9" s="107"/>
      <c r="I9" s="107"/>
    </row>
    <row r="10" spans="1:11" ht="20.100000000000001" customHeight="1">
      <c r="A10" s="411" t="s">
        <v>444</v>
      </c>
      <c r="B10" s="412"/>
      <c r="C10" s="412"/>
      <c r="D10" s="412"/>
      <c r="E10" s="412"/>
      <c r="F10" s="412"/>
      <c r="G10" s="412"/>
      <c r="H10" s="412"/>
      <c r="I10" s="413"/>
    </row>
    <row r="11" spans="1:11" ht="20.100000000000001" customHeight="1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11" ht="20.100000000000001" customHeight="1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11" ht="18.95" customHeight="1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  <c r="J13" s="108"/>
    </row>
    <row r="14" spans="1:11" ht="21.95" customHeight="1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  <c r="J14" s="108"/>
    </row>
    <row r="15" spans="1:11" s="251" customFormat="1" ht="21.95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  <c r="J15" s="108">
        <f>G15</f>
        <v>155263</v>
      </c>
      <c r="K15" s="106"/>
    </row>
    <row r="16" spans="1:11" s="251" customFormat="1" ht="21.95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J16" s="108">
        <f>G15+G16+C17</f>
        <v>4195672</v>
      </c>
      <c r="K16" s="108"/>
    </row>
    <row r="17" spans="1:11" s="251" customFormat="1" ht="21.95" customHeight="1">
      <c r="A17" s="111">
        <v>3</v>
      </c>
      <c r="B17" s="45" t="s">
        <v>70</v>
      </c>
      <c r="C17" s="102">
        <f>G17-E17</f>
        <v>3906294</v>
      </c>
      <c r="D17" s="102">
        <v>46</v>
      </c>
      <c r="E17" s="102">
        <v>1060000</v>
      </c>
      <c r="F17" s="104">
        <v>39</v>
      </c>
      <c r="G17" s="102">
        <v>4966294</v>
      </c>
      <c r="H17" s="102">
        <f>D17+F17</f>
        <v>85</v>
      </c>
      <c r="I17" s="65"/>
      <c r="J17" s="108">
        <f>J16+E17</f>
        <v>5255672</v>
      </c>
      <c r="K17" s="106"/>
    </row>
    <row r="18" spans="1:11" s="251" customFormat="1" ht="21.95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  <c r="J18" s="108"/>
      <c r="K18" s="106"/>
    </row>
    <row r="19" spans="1:11" s="251" customFormat="1" ht="27.95" customHeight="1">
      <c r="A19" s="111">
        <v>5</v>
      </c>
      <c r="B19" s="45" t="s">
        <v>24</v>
      </c>
      <c r="C19" s="102">
        <f>G19</f>
        <v>1739328</v>
      </c>
      <c r="D19" s="105" t="s">
        <v>127</v>
      </c>
      <c r="E19" s="102">
        <v>0</v>
      </c>
      <c r="F19" s="104">
        <v>0</v>
      </c>
      <c r="G19" s="102">
        <v>1739328</v>
      </c>
      <c r="H19" s="104" t="s">
        <v>127</v>
      </c>
      <c r="I19" s="113"/>
      <c r="J19" s="108"/>
      <c r="K19" s="106"/>
    </row>
    <row r="20" spans="1:11" s="251" customFormat="1" ht="27.95" customHeight="1">
      <c r="A20" s="111">
        <v>6</v>
      </c>
      <c r="B20" s="45" t="s">
        <v>25</v>
      </c>
      <c r="C20" s="102">
        <f>G20-E20</f>
        <v>1312265</v>
      </c>
      <c r="D20" s="102">
        <f>H20-F20</f>
        <v>14</v>
      </c>
      <c r="E20" s="102">
        <v>370000</v>
      </c>
      <c r="F20" s="104">
        <v>13</v>
      </c>
      <c r="G20" s="102">
        <v>1682265</v>
      </c>
      <c r="H20" s="102">
        <v>27</v>
      </c>
      <c r="I20" s="113"/>
      <c r="J20" s="108"/>
      <c r="K20" s="106"/>
    </row>
    <row r="21" spans="1:11" s="251" customFormat="1" ht="38.25">
      <c r="A21" s="111">
        <v>7</v>
      </c>
      <c r="B21" s="114" t="s">
        <v>26</v>
      </c>
      <c r="C21" s="102">
        <f>G21-E21</f>
        <v>2914674</v>
      </c>
      <c r="D21" s="102">
        <v>27</v>
      </c>
      <c r="E21" s="102">
        <v>0</v>
      </c>
      <c r="F21" s="104">
        <v>0</v>
      </c>
      <c r="G21" s="102">
        <v>2914674</v>
      </c>
      <c r="H21" s="102">
        <f>D21+F21</f>
        <v>27</v>
      </c>
      <c r="I21" s="113"/>
      <c r="J21" s="106"/>
      <c r="K21" s="106"/>
    </row>
    <row r="22" spans="1:11" s="251" customFormat="1" ht="20.100000000000001" customHeight="1">
      <c r="A22" s="111">
        <v>8</v>
      </c>
      <c r="B22" s="45" t="s">
        <v>27</v>
      </c>
      <c r="C22" s="102">
        <f>G22-E22</f>
        <v>2029213</v>
      </c>
      <c r="D22" s="102">
        <v>18</v>
      </c>
      <c r="E22" s="102">
        <v>60000</v>
      </c>
      <c r="F22" s="104">
        <v>3</v>
      </c>
      <c r="G22" s="102">
        <v>2089213</v>
      </c>
      <c r="H22" s="102">
        <f>D22+F22</f>
        <v>21</v>
      </c>
      <c r="I22" s="113"/>
      <c r="J22" s="106"/>
      <c r="K22" s="106"/>
    </row>
    <row r="23" spans="1:11" s="251" customFormat="1" ht="20.100000000000001" customHeight="1">
      <c r="A23" s="111">
        <v>9</v>
      </c>
      <c r="B23" s="45" t="s">
        <v>28</v>
      </c>
      <c r="C23" s="102">
        <f>G23-E23</f>
        <v>1462679</v>
      </c>
      <c r="D23" s="102">
        <v>12</v>
      </c>
      <c r="E23" s="102">
        <v>130000</v>
      </c>
      <c r="F23" s="102">
        <v>5</v>
      </c>
      <c r="G23" s="102">
        <v>1592679</v>
      </c>
      <c r="H23" s="102">
        <f>D23+F23</f>
        <v>17</v>
      </c>
      <c r="I23" s="177"/>
      <c r="J23" s="106"/>
      <c r="K23" s="106"/>
    </row>
    <row r="24" spans="1:11" s="251" customFormat="1" ht="20.100000000000001" customHeight="1">
      <c r="A24" s="111">
        <v>10</v>
      </c>
      <c r="B24" s="116" t="s">
        <v>29</v>
      </c>
      <c r="C24" s="102">
        <f>G24-E24</f>
        <v>1881621</v>
      </c>
      <c r="D24" s="102">
        <v>15</v>
      </c>
      <c r="E24" s="102">
        <v>180000</v>
      </c>
      <c r="F24" s="102">
        <v>6</v>
      </c>
      <c r="G24" s="102">
        <v>2061621</v>
      </c>
      <c r="H24" s="102">
        <f>D24+F24</f>
        <v>21</v>
      </c>
      <c r="I24" s="113"/>
      <c r="J24" s="106"/>
      <c r="K24" s="106"/>
    </row>
    <row r="25" spans="1:11" s="251" customFormat="1" ht="25.5">
      <c r="A25" s="111">
        <v>11</v>
      </c>
      <c r="B25" s="45" t="s">
        <v>30</v>
      </c>
      <c r="C25" s="102">
        <f>G25</f>
        <v>2254987</v>
      </c>
      <c r="D25" s="102">
        <v>0</v>
      </c>
      <c r="E25" s="102">
        <v>0</v>
      </c>
      <c r="F25" s="104">
        <v>0</v>
      </c>
      <c r="G25" s="102">
        <v>2254987</v>
      </c>
      <c r="H25" s="102">
        <v>0</v>
      </c>
      <c r="I25" s="113"/>
      <c r="J25" s="106"/>
      <c r="K25" s="106"/>
    </row>
    <row r="26" spans="1:11" s="251" customFormat="1" ht="25.5">
      <c r="A26" s="111">
        <v>12</v>
      </c>
      <c r="B26" s="45" t="s">
        <v>31</v>
      </c>
      <c r="C26" s="102">
        <f>G26-E26</f>
        <v>2283000</v>
      </c>
      <c r="D26" s="102">
        <v>20</v>
      </c>
      <c r="E26" s="102">
        <v>210000</v>
      </c>
      <c r="F26" s="104">
        <v>8</v>
      </c>
      <c r="G26" s="102">
        <v>2493000</v>
      </c>
      <c r="H26" s="102">
        <f>D26+F26</f>
        <v>28</v>
      </c>
      <c r="I26" s="113"/>
      <c r="J26" s="106"/>
      <c r="K26" s="106"/>
    </row>
    <row r="27" spans="1:11" s="251" customFormat="1" ht="24" customHeight="1">
      <c r="A27" s="111">
        <v>13</v>
      </c>
      <c r="B27" s="45" t="s">
        <v>32</v>
      </c>
      <c r="C27" s="102">
        <f>G27</f>
        <v>730800</v>
      </c>
      <c r="D27" s="102">
        <v>0</v>
      </c>
      <c r="E27" s="102">
        <v>0</v>
      </c>
      <c r="F27" s="104">
        <v>15</v>
      </c>
      <c r="G27" s="102">
        <v>730800</v>
      </c>
      <c r="H27" s="102">
        <f>F27</f>
        <v>15</v>
      </c>
      <c r="I27" s="169"/>
      <c r="J27" s="106"/>
      <c r="K27" s="106"/>
    </row>
    <row r="28" spans="1:11" s="251" customFormat="1" ht="25.5">
      <c r="A28" s="111">
        <v>14</v>
      </c>
      <c r="B28" s="45" t="s">
        <v>33</v>
      </c>
      <c r="C28" s="102">
        <f>G28-E28</f>
        <v>1488672</v>
      </c>
      <c r="D28" s="102">
        <v>15</v>
      </c>
      <c r="E28" s="102">
        <v>230000</v>
      </c>
      <c r="F28" s="104">
        <v>8</v>
      </c>
      <c r="G28" s="102">
        <v>1718672</v>
      </c>
      <c r="H28" s="102">
        <f>D28+F28</f>
        <v>23</v>
      </c>
      <c r="I28" s="113"/>
      <c r="J28" s="106"/>
      <c r="K28" s="106"/>
    </row>
    <row r="29" spans="1:11" s="252" customFormat="1" ht="21.95" customHeight="1">
      <c r="A29" s="111">
        <v>15</v>
      </c>
      <c r="B29" s="45" t="s">
        <v>34</v>
      </c>
      <c r="C29" s="102">
        <f>G29-E29</f>
        <v>5165295</v>
      </c>
      <c r="D29" s="102">
        <v>0</v>
      </c>
      <c r="E29" s="102">
        <v>1460000</v>
      </c>
      <c r="F29" s="102">
        <v>0</v>
      </c>
      <c r="G29" s="102">
        <v>6625295</v>
      </c>
      <c r="H29" s="102">
        <v>0</v>
      </c>
      <c r="I29" s="113"/>
      <c r="J29" s="106"/>
      <c r="K29" s="106"/>
    </row>
    <row r="30" spans="1:11" s="251" customFormat="1" ht="21.95" customHeight="1">
      <c r="A30" s="111">
        <v>16</v>
      </c>
      <c r="B30" s="45" t="s">
        <v>48</v>
      </c>
      <c r="C30" s="102">
        <v>0</v>
      </c>
      <c r="D30" s="102">
        <v>0</v>
      </c>
      <c r="E30" s="102">
        <f>G30</f>
        <v>650000</v>
      </c>
      <c r="F30" s="104">
        <v>18</v>
      </c>
      <c r="G30" s="102">
        <v>650000</v>
      </c>
      <c r="H30" s="102">
        <f>D30+F30</f>
        <v>18</v>
      </c>
      <c r="I30" s="113"/>
      <c r="J30" s="106"/>
      <c r="K30" s="106"/>
    </row>
    <row r="31" spans="1:11" s="251" customFormat="1" ht="21.95" customHeight="1">
      <c r="A31" s="111">
        <v>17</v>
      </c>
      <c r="B31" s="116" t="s">
        <v>35</v>
      </c>
      <c r="C31" s="102">
        <f>G31-E31</f>
        <v>705600</v>
      </c>
      <c r="D31" s="102">
        <v>7</v>
      </c>
      <c r="E31" s="102">
        <v>40000</v>
      </c>
      <c r="F31" s="104">
        <v>2</v>
      </c>
      <c r="G31" s="102">
        <v>745600</v>
      </c>
      <c r="H31" s="102">
        <f>D31+F31</f>
        <v>9</v>
      </c>
      <c r="I31" s="113"/>
      <c r="J31" s="106"/>
      <c r="K31" s="106"/>
    </row>
    <row r="32" spans="1:11" s="251" customFormat="1" ht="21.95" customHeight="1">
      <c r="A32" s="111">
        <v>18</v>
      </c>
      <c r="B32" s="116" t="s">
        <v>23</v>
      </c>
      <c r="C32" s="102">
        <f>G32-E32</f>
        <v>1722738</v>
      </c>
      <c r="D32" s="102">
        <v>15</v>
      </c>
      <c r="E32" s="102">
        <v>1600000</v>
      </c>
      <c r="F32" s="104">
        <v>80</v>
      </c>
      <c r="G32" s="102">
        <v>3322738</v>
      </c>
      <c r="H32" s="102">
        <f>D32+F32</f>
        <v>95</v>
      </c>
      <c r="I32" s="113"/>
      <c r="J32" s="106"/>
      <c r="K32" s="106"/>
    </row>
    <row r="33" spans="1:11" s="251" customFormat="1" ht="21.95" customHeight="1">
      <c r="A33" s="111">
        <v>19</v>
      </c>
      <c r="B33" s="116" t="s">
        <v>36</v>
      </c>
      <c r="C33" s="102">
        <f>G33</f>
        <v>21371516</v>
      </c>
      <c r="D33" s="102">
        <v>208</v>
      </c>
      <c r="E33" s="102">
        <v>0</v>
      </c>
      <c r="F33" s="104">
        <v>0</v>
      </c>
      <c r="G33" s="102">
        <v>21371516</v>
      </c>
      <c r="H33" s="102">
        <f>D33</f>
        <v>208</v>
      </c>
      <c r="I33" s="113"/>
      <c r="J33" s="106"/>
      <c r="K33" s="106"/>
    </row>
    <row r="34" spans="1:11" s="251" customFormat="1" ht="21.95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  <c r="J34" s="106"/>
      <c r="K34" s="106"/>
    </row>
    <row r="35" spans="1:11" s="251" customFormat="1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  <c r="J35" s="106"/>
      <c r="K35" s="106"/>
    </row>
    <row r="36" spans="1:11" s="251" customFormat="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  <c r="J36" s="106"/>
      <c r="K36" s="106"/>
    </row>
    <row r="37" spans="1:11" s="251" customFormat="1" ht="24" customHeight="1">
      <c r="A37" s="111">
        <v>23</v>
      </c>
      <c r="B37" s="45" t="s">
        <v>40</v>
      </c>
      <c r="C37" s="102">
        <f>G37-E37</f>
        <v>955000</v>
      </c>
      <c r="D37" s="102">
        <v>13</v>
      </c>
      <c r="E37" s="102">
        <v>200000</v>
      </c>
      <c r="F37" s="104">
        <v>1</v>
      </c>
      <c r="G37" s="102">
        <v>1155000</v>
      </c>
      <c r="H37" s="102">
        <v>14</v>
      </c>
      <c r="I37" s="113"/>
      <c r="J37" s="106"/>
      <c r="K37" s="106"/>
    </row>
    <row r="38" spans="1:11" s="251" customFormat="1" ht="21.95" customHeight="1">
      <c r="A38" s="111">
        <v>24</v>
      </c>
      <c r="B38" s="45" t="s">
        <v>41</v>
      </c>
      <c r="C38" s="102">
        <f>G38</f>
        <v>1250015</v>
      </c>
      <c r="D38" s="102">
        <v>10</v>
      </c>
      <c r="E38" s="102">
        <v>0</v>
      </c>
      <c r="F38" s="102">
        <v>0</v>
      </c>
      <c r="G38" s="102">
        <v>1250015</v>
      </c>
      <c r="H38" s="102">
        <f>D38+F38</f>
        <v>10</v>
      </c>
      <c r="I38" s="115"/>
      <c r="J38" s="106"/>
      <c r="K38" s="106"/>
    </row>
    <row r="39" spans="1:11" s="251" customFormat="1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560000</v>
      </c>
      <c r="F39" s="104">
        <v>0</v>
      </c>
      <c r="G39" s="102">
        <v>560000</v>
      </c>
      <c r="H39" s="102">
        <v>0</v>
      </c>
      <c r="I39" s="228" t="s">
        <v>445</v>
      </c>
      <c r="J39" s="106"/>
      <c r="K39" s="106"/>
    </row>
    <row r="40" spans="1:11" s="251" customFormat="1" ht="21.95" customHeight="1">
      <c r="A40" s="111">
        <v>26</v>
      </c>
      <c r="B40" s="45" t="s">
        <v>46</v>
      </c>
      <c r="C40" s="102">
        <f>G40</f>
        <v>1340349</v>
      </c>
      <c r="D40" s="102">
        <f>H40</f>
        <v>14</v>
      </c>
      <c r="E40" s="102">
        <v>0</v>
      </c>
      <c r="F40" s="104">
        <v>0</v>
      </c>
      <c r="G40" s="102">
        <v>1340349</v>
      </c>
      <c r="H40" s="102">
        <v>14</v>
      </c>
      <c r="I40" s="115"/>
      <c r="J40" s="106"/>
      <c r="K40" s="106"/>
    </row>
    <row r="41" spans="1:11" s="251" customFormat="1" ht="21.95" customHeight="1">
      <c r="A41" s="111">
        <v>27</v>
      </c>
      <c r="B41" s="116" t="s">
        <v>43</v>
      </c>
      <c r="C41" s="102">
        <f>G41</f>
        <v>1152000</v>
      </c>
      <c r="D41" s="102">
        <v>0</v>
      </c>
      <c r="E41" s="102">
        <v>0</v>
      </c>
      <c r="F41" s="104">
        <v>0</v>
      </c>
      <c r="G41" s="102">
        <v>1152000</v>
      </c>
      <c r="H41" s="102">
        <v>0</v>
      </c>
      <c r="I41" s="113"/>
      <c r="J41" s="106"/>
      <c r="K41" s="106"/>
    </row>
    <row r="42" spans="1:11" s="251" customFormat="1" ht="21.95" customHeight="1">
      <c r="A42" s="111">
        <v>28</v>
      </c>
      <c r="B42" s="45" t="s">
        <v>42</v>
      </c>
      <c r="C42" s="102">
        <v>20000000</v>
      </c>
      <c r="D42" s="102">
        <v>0</v>
      </c>
      <c r="E42" s="102">
        <v>0</v>
      </c>
      <c r="F42" s="104">
        <v>0</v>
      </c>
      <c r="G42" s="102">
        <f>C42</f>
        <v>20000000</v>
      </c>
      <c r="H42" s="102">
        <f>D42</f>
        <v>0</v>
      </c>
      <c r="I42" s="225" t="s">
        <v>447</v>
      </c>
      <c r="J42" s="106"/>
      <c r="K42" s="106"/>
    </row>
    <row r="43" spans="1:11" s="251" customFormat="1" ht="21.95" customHeight="1">
      <c r="A43" s="111">
        <v>29</v>
      </c>
      <c r="B43" s="45" t="s">
        <v>45</v>
      </c>
      <c r="C43" s="102">
        <f>G43</f>
        <v>52406988</v>
      </c>
      <c r="D43" s="102">
        <v>618</v>
      </c>
      <c r="E43" s="102">
        <v>0</v>
      </c>
      <c r="F43" s="102">
        <v>0</v>
      </c>
      <c r="G43" s="102">
        <v>52406988</v>
      </c>
      <c r="H43" s="102">
        <f>D43+F43</f>
        <v>618</v>
      </c>
      <c r="I43" s="113"/>
      <c r="J43" s="106"/>
      <c r="K43" s="106"/>
    </row>
    <row r="44" spans="1:11" s="81" customFormat="1" ht="21.95" customHeight="1">
      <c r="A44" s="87">
        <v>30</v>
      </c>
      <c r="B44" s="63" t="s">
        <v>47</v>
      </c>
      <c r="C44" s="102">
        <f>G44-E44</f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226"/>
      <c r="J44" s="246"/>
    </row>
    <row r="45" spans="1:11" ht="23.1" customHeight="1">
      <c r="A45" s="402" t="s">
        <v>11</v>
      </c>
      <c r="B45" s="402"/>
      <c r="C45" s="120">
        <f>SUM(C15:C44)</f>
        <v>131148776</v>
      </c>
      <c r="D45" s="120">
        <f t="shared" ref="D45:H45" si="0">SUM(D15:D44)</f>
        <v>1089</v>
      </c>
      <c r="E45" s="120">
        <f>SUM(E15:E44)</f>
        <v>7330000</v>
      </c>
      <c r="F45" s="120">
        <f t="shared" si="0"/>
        <v>225</v>
      </c>
      <c r="G45" s="120">
        <f>SUM(G15:G44)</f>
        <v>138478776</v>
      </c>
      <c r="H45" s="120">
        <f t="shared" si="0"/>
        <v>1314</v>
      </c>
      <c r="I45" s="149"/>
      <c r="J45" s="108"/>
    </row>
    <row r="46" spans="1:11" ht="35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11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  <c r="J47" s="108"/>
    </row>
    <row r="48" spans="1:11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  <c r="J48" s="108"/>
    </row>
    <row r="49" spans="1:11" s="251" customFormat="1" ht="27.95" customHeight="1">
      <c r="A49" s="111">
        <v>1</v>
      </c>
      <c r="B49" s="122" t="s">
        <v>15</v>
      </c>
      <c r="C49" s="118">
        <v>0</v>
      </c>
      <c r="D49" s="118">
        <v>0</v>
      </c>
      <c r="E49" s="118">
        <f>G49</f>
        <v>330000</v>
      </c>
      <c r="F49" s="118">
        <v>0</v>
      </c>
      <c r="G49" s="118">
        <v>330000</v>
      </c>
      <c r="H49" s="118">
        <v>0</v>
      </c>
      <c r="I49" s="116"/>
      <c r="J49" s="106"/>
      <c r="K49" s="108"/>
    </row>
    <row r="50" spans="1:11" s="251" customFormat="1" ht="27.95" customHeight="1">
      <c r="A50" s="111">
        <v>2</v>
      </c>
      <c r="B50" s="122" t="s">
        <v>16</v>
      </c>
      <c r="C50" s="118">
        <v>1589086</v>
      </c>
      <c r="D50" s="118">
        <v>12</v>
      </c>
      <c r="E50" s="118">
        <v>0</v>
      </c>
      <c r="F50" s="118">
        <v>0</v>
      </c>
      <c r="G50" s="118">
        <f>C50</f>
        <v>1589086</v>
      </c>
      <c r="H50" s="103">
        <f>D50</f>
        <v>12</v>
      </c>
      <c r="I50" s="116"/>
      <c r="J50" s="106"/>
      <c r="K50" s="106"/>
    </row>
    <row r="51" spans="1:11" s="251" customFormat="1" ht="27.95" customHeight="1">
      <c r="A51" s="111">
        <v>3</v>
      </c>
      <c r="B51" s="122" t="s">
        <v>17</v>
      </c>
      <c r="C51" s="118">
        <f>G51</f>
        <v>1615000</v>
      </c>
      <c r="D51" s="118">
        <v>14</v>
      </c>
      <c r="E51" s="118">
        <v>0</v>
      </c>
      <c r="F51" s="118">
        <v>0</v>
      </c>
      <c r="G51" s="118">
        <v>1615000</v>
      </c>
      <c r="H51" s="103">
        <v>14</v>
      </c>
      <c r="I51" s="116"/>
      <c r="J51" s="106"/>
      <c r="K51" s="106"/>
    </row>
    <row r="52" spans="1:11" s="251" customFormat="1" ht="27.95" customHeight="1">
      <c r="A52" s="111">
        <v>4</v>
      </c>
      <c r="B52" s="122" t="s">
        <v>18</v>
      </c>
      <c r="C52" s="118">
        <f>G52-E52</f>
        <v>511227</v>
      </c>
      <c r="D52" s="118">
        <v>5</v>
      </c>
      <c r="E52" s="118">
        <v>363000</v>
      </c>
      <c r="F52" s="118">
        <v>15</v>
      </c>
      <c r="G52" s="118">
        <v>874227</v>
      </c>
      <c r="H52" s="103">
        <f>D52+F52</f>
        <v>20</v>
      </c>
      <c r="I52" s="116"/>
      <c r="J52" s="106"/>
      <c r="K52" s="106"/>
    </row>
    <row r="53" spans="1:11" s="251" customFormat="1" ht="27.95" customHeight="1">
      <c r="A53" s="111">
        <v>5</v>
      </c>
      <c r="B53" s="122" t="s">
        <v>19</v>
      </c>
      <c r="C53" s="118">
        <f>G53</f>
        <v>1222615</v>
      </c>
      <c r="D53" s="118">
        <v>11</v>
      </c>
      <c r="E53" s="118">
        <v>0</v>
      </c>
      <c r="F53" s="118">
        <v>0</v>
      </c>
      <c r="G53" s="118">
        <v>1222615</v>
      </c>
      <c r="H53" s="103">
        <f>D53</f>
        <v>11</v>
      </c>
      <c r="I53" s="116"/>
      <c r="J53" s="108"/>
      <c r="K53" s="106"/>
    </row>
    <row r="54" spans="1:11" ht="27.95" customHeight="1">
      <c r="A54" s="402" t="s">
        <v>10</v>
      </c>
      <c r="B54" s="402"/>
      <c r="C54" s="120">
        <f>SUM(C49:C53)</f>
        <v>4937928</v>
      </c>
      <c r="D54" s="120">
        <f>SUM(D50:D53)</f>
        <v>42</v>
      </c>
      <c r="E54" s="120">
        <f>SUM(E49:E53)</f>
        <v>693000</v>
      </c>
      <c r="F54" s="120">
        <f>SUM(F49:F53)</f>
        <v>15</v>
      </c>
      <c r="G54" s="120">
        <f>SUM(G49:G53)</f>
        <v>5630928</v>
      </c>
      <c r="H54" s="123">
        <f>D54+F54</f>
        <v>57</v>
      </c>
      <c r="I54" s="116"/>
      <c r="J54" s="108"/>
    </row>
    <row r="55" spans="1:11" ht="36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11" ht="15" customHeight="1">
      <c r="A56" s="402" t="s">
        <v>0</v>
      </c>
      <c r="B56" s="402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11" ht="23.1" customHeight="1">
      <c r="A57" s="402"/>
      <c r="B57" s="402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11" s="251" customFormat="1" ht="27" customHeight="1">
      <c r="A58" s="113">
        <v>1</v>
      </c>
      <c r="B58" s="215" t="s">
        <v>313</v>
      </c>
      <c r="C58" s="219">
        <v>350000</v>
      </c>
      <c r="D58" s="104">
        <v>1</v>
      </c>
      <c r="E58" s="102">
        <v>0</v>
      </c>
      <c r="F58" s="102">
        <v>0</v>
      </c>
      <c r="G58" s="102">
        <f t="shared" ref="G58:G64" si="1">C58</f>
        <v>350000</v>
      </c>
      <c r="H58" s="104">
        <v>1</v>
      </c>
      <c r="I58" s="65"/>
      <c r="J58" s="106"/>
      <c r="K58" s="106"/>
    </row>
    <row r="59" spans="1:11" s="251" customFormat="1" ht="27" customHeight="1">
      <c r="A59" s="113">
        <v>2</v>
      </c>
      <c r="B59" s="215" t="s">
        <v>373</v>
      </c>
      <c r="C59" s="219">
        <v>300000</v>
      </c>
      <c r="D59" s="104">
        <v>1</v>
      </c>
      <c r="E59" s="102">
        <v>0</v>
      </c>
      <c r="F59" s="102">
        <v>0</v>
      </c>
      <c r="G59" s="102">
        <f t="shared" si="1"/>
        <v>300000</v>
      </c>
      <c r="H59" s="104">
        <v>1</v>
      </c>
      <c r="I59" s="65"/>
      <c r="J59" s="106"/>
      <c r="K59" s="106"/>
    </row>
    <row r="60" spans="1:11" s="251" customFormat="1" ht="27" customHeight="1">
      <c r="A60" s="113">
        <v>3</v>
      </c>
      <c r="B60" s="215" t="s">
        <v>316</v>
      </c>
      <c r="C60" s="219">
        <v>200000</v>
      </c>
      <c r="D60" s="104">
        <v>1</v>
      </c>
      <c r="E60" s="102">
        <v>0</v>
      </c>
      <c r="F60" s="102">
        <v>0</v>
      </c>
      <c r="G60" s="102">
        <f t="shared" si="1"/>
        <v>200000</v>
      </c>
      <c r="H60" s="104">
        <v>1</v>
      </c>
      <c r="I60" s="65"/>
      <c r="J60" s="108"/>
      <c r="K60" s="106"/>
    </row>
    <row r="61" spans="1:11" s="251" customFormat="1" ht="27" customHeight="1">
      <c r="A61" s="113">
        <v>4</v>
      </c>
      <c r="B61" s="215" t="s">
        <v>378</v>
      </c>
      <c r="C61" s="219">
        <v>300000</v>
      </c>
      <c r="D61" s="104">
        <v>1</v>
      </c>
      <c r="E61" s="102">
        <v>0</v>
      </c>
      <c r="F61" s="102">
        <v>0</v>
      </c>
      <c r="G61" s="102">
        <f t="shared" si="1"/>
        <v>300000</v>
      </c>
      <c r="H61" s="104">
        <v>1</v>
      </c>
      <c r="I61" s="65"/>
      <c r="J61" s="106"/>
      <c r="K61" s="106"/>
    </row>
    <row r="62" spans="1:11" s="251" customFormat="1" ht="27" customHeight="1">
      <c r="A62" s="113">
        <v>5</v>
      </c>
      <c r="B62" s="215" t="s">
        <v>446</v>
      </c>
      <c r="C62" s="219">
        <v>200000</v>
      </c>
      <c r="D62" s="104">
        <v>1</v>
      </c>
      <c r="E62" s="102">
        <v>0</v>
      </c>
      <c r="F62" s="102">
        <v>0</v>
      </c>
      <c r="G62" s="102">
        <f t="shared" si="1"/>
        <v>200000</v>
      </c>
      <c r="H62" s="104">
        <v>1</v>
      </c>
      <c r="I62" s="65"/>
      <c r="J62" s="106"/>
      <c r="K62" s="106"/>
    </row>
    <row r="63" spans="1:11" s="251" customFormat="1" ht="27" customHeight="1">
      <c r="A63" s="113">
        <v>6</v>
      </c>
      <c r="B63" s="215" t="s">
        <v>448</v>
      </c>
      <c r="C63" s="219">
        <v>900000</v>
      </c>
      <c r="D63" s="104">
        <v>1</v>
      </c>
      <c r="E63" s="102">
        <v>0</v>
      </c>
      <c r="F63" s="102">
        <v>0</v>
      </c>
      <c r="G63" s="102">
        <f t="shared" ref="G63" si="2">C63</f>
        <v>900000</v>
      </c>
      <c r="H63" s="104">
        <v>1</v>
      </c>
      <c r="I63" s="65"/>
      <c r="J63" s="106"/>
      <c r="K63" s="106"/>
    </row>
    <row r="64" spans="1:11" s="251" customFormat="1" ht="27" customHeight="1">
      <c r="A64" s="113">
        <v>7</v>
      </c>
      <c r="B64" s="215" t="s">
        <v>325</v>
      </c>
      <c r="C64" s="219">
        <v>1140000</v>
      </c>
      <c r="D64" s="104">
        <v>1</v>
      </c>
      <c r="E64" s="102">
        <v>0</v>
      </c>
      <c r="F64" s="102">
        <v>0</v>
      </c>
      <c r="G64" s="102">
        <f t="shared" si="1"/>
        <v>1140000</v>
      </c>
      <c r="H64" s="104">
        <v>1</v>
      </c>
      <c r="I64" s="65"/>
      <c r="J64" s="106"/>
      <c r="K64" s="106"/>
    </row>
    <row r="65" spans="1:11" s="251" customFormat="1" ht="27" customHeight="1">
      <c r="A65" s="113">
        <v>8</v>
      </c>
      <c r="B65" s="215" t="s">
        <v>435</v>
      </c>
      <c r="C65" s="219">
        <v>200000</v>
      </c>
      <c r="D65" s="219">
        <v>1</v>
      </c>
      <c r="E65" s="102">
        <v>0</v>
      </c>
      <c r="F65" s="102">
        <v>0</v>
      </c>
      <c r="G65" s="102">
        <f>C65+E65</f>
        <v>200000</v>
      </c>
      <c r="H65" s="104">
        <v>1</v>
      </c>
      <c r="I65" s="65"/>
      <c r="J65" s="106"/>
      <c r="K65" s="106"/>
    </row>
    <row r="66" spans="1:11" s="251" customFormat="1" ht="27" customHeight="1">
      <c r="A66" s="113">
        <v>9</v>
      </c>
      <c r="B66" s="215" t="s">
        <v>358</v>
      </c>
      <c r="C66" s="219">
        <v>0</v>
      </c>
      <c r="D66" s="219">
        <v>0</v>
      </c>
      <c r="E66" s="102">
        <v>50000</v>
      </c>
      <c r="F66" s="102">
        <v>1</v>
      </c>
      <c r="G66" s="102">
        <f>C66+E66</f>
        <v>50000</v>
      </c>
      <c r="H66" s="104">
        <v>1</v>
      </c>
      <c r="I66" s="65"/>
      <c r="J66" s="106"/>
      <c r="K66" s="106"/>
    </row>
    <row r="67" spans="1:11" s="251" customFormat="1" ht="27" customHeight="1">
      <c r="A67" s="113">
        <v>10</v>
      </c>
      <c r="B67" s="215" t="s">
        <v>320</v>
      </c>
      <c r="C67" s="219">
        <v>0</v>
      </c>
      <c r="D67" s="219">
        <v>0</v>
      </c>
      <c r="E67" s="102">
        <v>50000</v>
      </c>
      <c r="F67" s="102">
        <v>1</v>
      </c>
      <c r="G67" s="102">
        <f>C67+E67</f>
        <v>50000</v>
      </c>
      <c r="H67" s="104">
        <v>1</v>
      </c>
      <c r="I67" s="65"/>
      <c r="J67" s="106"/>
      <c r="K67" s="106"/>
    </row>
    <row r="68" spans="1:11" s="251" customFormat="1" ht="27" customHeight="1">
      <c r="A68" s="113">
        <v>11</v>
      </c>
      <c r="B68" s="65" t="s">
        <v>479</v>
      </c>
      <c r="C68" s="102">
        <v>350000</v>
      </c>
      <c r="D68" s="104">
        <v>1</v>
      </c>
      <c r="E68" s="102">
        <v>0</v>
      </c>
      <c r="F68" s="102">
        <v>0</v>
      </c>
      <c r="G68" s="102">
        <f t="shared" ref="G68" si="3">C68</f>
        <v>350000</v>
      </c>
      <c r="H68" s="104">
        <v>1</v>
      </c>
      <c r="I68" s="65"/>
      <c r="J68" s="106"/>
      <c r="K68" s="106"/>
    </row>
    <row r="69" spans="1:11" s="251" customFormat="1" ht="27" customHeight="1">
      <c r="A69" s="113">
        <v>12</v>
      </c>
      <c r="B69" s="65" t="s">
        <v>323</v>
      </c>
      <c r="C69" s="102">
        <v>100000</v>
      </c>
      <c r="D69" s="104">
        <v>1</v>
      </c>
      <c r="E69" s="102">
        <v>0</v>
      </c>
      <c r="F69" s="102">
        <v>0</v>
      </c>
      <c r="G69" s="102">
        <f t="shared" ref="G69" si="4">C69</f>
        <v>100000</v>
      </c>
      <c r="H69" s="104">
        <v>1</v>
      </c>
      <c r="I69" s="65"/>
      <c r="J69" s="106"/>
      <c r="K69" s="106"/>
    </row>
    <row r="70" spans="1:11" ht="27" customHeight="1">
      <c r="A70" s="365" t="s">
        <v>11</v>
      </c>
      <c r="B70" s="365"/>
      <c r="C70" s="217">
        <f t="shared" ref="C70:H70" si="5">SUM(C58:C69)</f>
        <v>4040000</v>
      </c>
      <c r="D70" s="217">
        <f t="shared" si="5"/>
        <v>10</v>
      </c>
      <c r="E70" s="217">
        <f t="shared" si="5"/>
        <v>100000</v>
      </c>
      <c r="F70" s="217">
        <f t="shared" si="5"/>
        <v>2</v>
      </c>
      <c r="G70" s="217">
        <f t="shared" si="5"/>
        <v>4140000</v>
      </c>
      <c r="H70" s="217">
        <f t="shared" si="5"/>
        <v>12</v>
      </c>
      <c r="I70" s="65"/>
      <c r="J70" s="108"/>
    </row>
    <row r="71" spans="1:11" s="19" customFormat="1" ht="39.950000000000003" customHeight="1">
      <c r="A71" s="42" t="s">
        <v>69</v>
      </c>
      <c r="B71" s="260" t="s">
        <v>67</v>
      </c>
      <c r="C71" s="261"/>
      <c r="D71" s="261"/>
      <c r="E71" s="261"/>
      <c r="F71" s="261"/>
      <c r="G71" s="261"/>
      <c r="H71" s="261"/>
      <c r="I71" s="262"/>
      <c r="J71" s="24"/>
    </row>
    <row r="72" spans="1:11" s="19" customFormat="1" ht="33.950000000000003" customHeight="1">
      <c r="A72" s="77" t="s">
        <v>52</v>
      </c>
      <c r="B72" s="59" t="s">
        <v>66</v>
      </c>
      <c r="C72" s="31"/>
      <c r="D72" s="31"/>
      <c r="E72" s="31"/>
      <c r="F72" s="31"/>
      <c r="G72" s="31"/>
      <c r="H72" s="31"/>
      <c r="I72" s="32"/>
      <c r="K72" s="24"/>
    </row>
    <row r="73" spans="1:11" s="19" customFormat="1" ht="35.1" customHeight="1" thickBot="1">
      <c r="A73" s="46" t="s">
        <v>0</v>
      </c>
      <c r="B73" s="84" t="s">
        <v>53</v>
      </c>
      <c r="C73" s="282" t="s">
        <v>55</v>
      </c>
      <c r="D73" s="296"/>
      <c r="E73" s="283"/>
      <c r="F73" s="282" t="s">
        <v>56</v>
      </c>
      <c r="G73" s="296"/>
      <c r="H73" s="282" t="s">
        <v>57</v>
      </c>
      <c r="I73" s="283"/>
      <c r="K73" s="24"/>
    </row>
    <row r="74" spans="1:11" s="19" customFormat="1" ht="26.1" customHeight="1">
      <c r="A74" s="38">
        <v>1</v>
      </c>
      <c r="B74" s="35" t="s">
        <v>449</v>
      </c>
      <c r="C74" s="264" t="s">
        <v>13</v>
      </c>
      <c r="D74" s="264"/>
      <c r="E74" s="264"/>
      <c r="F74" s="304" t="s">
        <v>62</v>
      </c>
      <c r="G74" s="305"/>
      <c r="H74" s="350">
        <v>570000</v>
      </c>
      <c r="I74" s="351"/>
      <c r="K74" s="24"/>
    </row>
    <row r="75" spans="1:11" s="19" customFormat="1" ht="26.1" customHeight="1">
      <c r="A75" s="75">
        <v>2</v>
      </c>
      <c r="B75" s="35" t="s">
        <v>449</v>
      </c>
      <c r="C75" s="264" t="s">
        <v>13</v>
      </c>
      <c r="D75" s="264"/>
      <c r="E75" s="264"/>
      <c r="F75" s="304" t="s">
        <v>62</v>
      </c>
      <c r="G75" s="305"/>
      <c r="H75" s="350">
        <v>220000</v>
      </c>
      <c r="I75" s="351"/>
      <c r="K75" s="24"/>
    </row>
    <row r="76" spans="1:11" s="19" customFormat="1" ht="26.1" customHeight="1">
      <c r="A76" s="38">
        <v>3</v>
      </c>
      <c r="B76" s="35" t="s">
        <v>449</v>
      </c>
      <c r="C76" s="264" t="s">
        <v>13</v>
      </c>
      <c r="D76" s="264"/>
      <c r="E76" s="264"/>
      <c r="F76" s="304" t="s">
        <v>62</v>
      </c>
      <c r="G76" s="305"/>
      <c r="H76" s="266">
        <v>180000</v>
      </c>
      <c r="I76" s="267"/>
      <c r="K76" s="24"/>
    </row>
    <row r="77" spans="1:11" s="19" customFormat="1" ht="26.1" customHeight="1">
      <c r="A77" s="75">
        <v>4</v>
      </c>
      <c r="B77" s="35" t="s">
        <v>449</v>
      </c>
      <c r="C77" s="264" t="s">
        <v>13</v>
      </c>
      <c r="D77" s="264"/>
      <c r="E77" s="264"/>
      <c r="F77" s="304" t="s">
        <v>62</v>
      </c>
      <c r="G77" s="305"/>
      <c r="H77" s="266">
        <v>200000</v>
      </c>
      <c r="I77" s="267"/>
      <c r="K77" s="24"/>
    </row>
    <row r="78" spans="1:11" s="19" customFormat="1" ht="26.1" customHeight="1">
      <c r="A78" s="38">
        <v>5</v>
      </c>
      <c r="B78" s="35" t="s">
        <v>449</v>
      </c>
      <c r="C78" s="268" t="s">
        <v>13</v>
      </c>
      <c r="D78" s="269"/>
      <c r="E78" s="270"/>
      <c r="F78" s="304" t="s">
        <v>62</v>
      </c>
      <c r="G78" s="305"/>
      <c r="H78" s="266">
        <v>1000000</v>
      </c>
      <c r="I78" s="267"/>
      <c r="K78" s="24"/>
    </row>
    <row r="79" spans="1:11" s="19" customFormat="1" ht="26.1" customHeight="1">
      <c r="A79" s="75">
        <v>6</v>
      </c>
      <c r="B79" s="35" t="s">
        <v>449</v>
      </c>
      <c r="C79" s="268" t="s">
        <v>13</v>
      </c>
      <c r="D79" s="269"/>
      <c r="E79" s="270"/>
      <c r="F79" s="304" t="s">
        <v>62</v>
      </c>
      <c r="G79" s="305"/>
      <c r="H79" s="266">
        <v>500000</v>
      </c>
      <c r="I79" s="267"/>
      <c r="K79" s="24"/>
    </row>
    <row r="80" spans="1:11" s="19" customFormat="1" ht="26.1" customHeight="1">
      <c r="A80" s="38">
        <v>7</v>
      </c>
      <c r="B80" s="35" t="s">
        <v>451</v>
      </c>
      <c r="C80" s="268" t="s">
        <v>71</v>
      </c>
      <c r="D80" s="269"/>
      <c r="E80" s="270"/>
      <c r="F80" s="271" t="s">
        <v>78</v>
      </c>
      <c r="G80" s="272"/>
      <c r="H80" s="266">
        <f>F111/5</f>
        <v>1624600</v>
      </c>
      <c r="I80" s="267"/>
      <c r="K80" s="24"/>
    </row>
    <row r="81" spans="1:11" s="19" customFormat="1" ht="26.1" customHeight="1">
      <c r="A81" s="75"/>
      <c r="B81" s="72" t="s">
        <v>10</v>
      </c>
      <c r="C81" s="276" t="s">
        <v>211</v>
      </c>
      <c r="D81" s="281"/>
      <c r="E81" s="277"/>
      <c r="F81" s="62"/>
      <c r="G81" s="62"/>
      <c r="H81" s="297">
        <f>SUM(H74:H80)</f>
        <v>4294600</v>
      </c>
      <c r="I81" s="297"/>
      <c r="K81" s="24"/>
    </row>
    <row r="82" spans="1:11" s="19" customFormat="1" ht="33" customHeight="1">
      <c r="A82" s="77" t="s">
        <v>64</v>
      </c>
      <c r="B82" s="74" t="s">
        <v>65</v>
      </c>
      <c r="C82" s="43"/>
      <c r="D82" s="43"/>
      <c r="E82" s="43"/>
      <c r="F82" s="43"/>
      <c r="G82" s="43"/>
      <c r="H82" s="43"/>
      <c r="I82" s="44"/>
      <c r="K82" s="24"/>
    </row>
    <row r="83" spans="1:11" s="19" customFormat="1" ht="33" customHeight="1" thickBot="1">
      <c r="A83" s="46" t="s">
        <v>0</v>
      </c>
      <c r="B83" s="84" t="s">
        <v>53</v>
      </c>
      <c r="C83" s="85" t="s">
        <v>54</v>
      </c>
      <c r="D83" s="321" t="s">
        <v>55</v>
      </c>
      <c r="E83" s="321"/>
      <c r="F83" s="321" t="s">
        <v>56</v>
      </c>
      <c r="G83" s="321"/>
      <c r="H83" s="530" t="s">
        <v>57</v>
      </c>
      <c r="I83" s="530"/>
      <c r="K83" s="24"/>
    </row>
    <row r="84" spans="1:11" s="19" customFormat="1" ht="20.100000000000001" customHeight="1">
      <c r="A84" s="36" t="s">
        <v>255</v>
      </c>
      <c r="B84" s="35" t="s">
        <v>449</v>
      </c>
      <c r="C84" s="37" t="s">
        <v>58</v>
      </c>
      <c r="D84" s="268" t="s">
        <v>415</v>
      </c>
      <c r="E84" s="270"/>
      <c r="F84" s="310" t="s">
        <v>85</v>
      </c>
      <c r="G84" s="311"/>
      <c r="H84" s="527">
        <v>2555000</v>
      </c>
      <c r="I84" s="527"/>
      <c r="K84" s="24"/>
    </row>
    <row r="85" spans="1:11" s="19" customFormat="1" ht="20.100000000000001" customHeight="1">
      <c r="A85" s="36" t="s">
        <v>258</v>
      </c>
      <c r="B85" s="35" t="s">
        <v>449</v>
      </c>
      <c r="C85" s="37" t="s">
        <v>58</v>
      </c>
      <c r="D85" s="268" t="s">
        <v>417</v>
      </c>
      <c r="E85" s="270"/>
      <c r="F85" s="310" t="s">
        <v>85</v>
      </c>
      <c r="G85" s="311"/>
      <c r="H85" s="527">
        <v>1009176</v>
      </c>
      <c r="I85" s="527"/>
      <c r="K85" s="24"/>
    </row>
    <row r="86" spans="1:11" s="19" customFormat="1" ht="20.100000000000001" customHeight="1">
      <c r="A86" s="36" t="s">
        <v>259</v>
      </c>
      <c r="B86" s="35" t="s">
        <v>449</v>
      </c>
      <c r="C86" s="37" t="s">
        <v>61</v>
      </c>
      <c r="D86" s="268" t="s">
        <v>13</v>
      </c>
      <c r="E86" s="270"/>
      <c r="F86" s="292" t="s">
        <v>62</v>
      </c>
      <c r="G86" s="293"/>
      <c r="H86" s="527">
        <v>2300000</v>
      </c>
      <c r="I86" s="527"/>
      <c r="K86" s="24"/>
    </row>
    <row r="87" spans="1:11" s="19" customFormat="1" ht="20.100000000000001" customHeight="1">
      <c r="A87" s="36" t="s">
        <v>260</v>
      </c>
      <c r="B87" s="35" t="s">
        <v>449</v>
      </c>
      <c r="C87" s="37" t="s">
        <v>61</v>
      </c>
      <c r="D87" s="268" t="s">
        <v>13</v>
      </c>
      <c r="E87" s="270"/>
      <c r="F87" s="292" t="s">
        <v>59</v>
      </c>
      <c r="G87" s="293"/>
      <c r="H87" s="527">
        <v>5650000</v>
      </c>
      <c r="I87" s="527"/>
      <c r="K87" s="24"/>
    </row>
    <row r="88" spans="1:11" s="19" customFormat="1" ht="20.100000000000001" customHeight="1">
      <c r="A88" s="36" t="s">
        <v>261</v>
      </c>
      <c r="B88" s="35" t="s">
        <v>449</v>
      </c>
      <c r="C88" s="37" t="s">
        <v>61</v>
      </c>
      <c r="D88" s="268" t="s">
        <v>13</v>
      </c>
      <c r="E88" s="270"/>
      <c r="F88" s="292" t="s">
        <v>59</v>
      </c>
      <c r="G88" s="293"/>
      <c r="H88" s="527">
        <v>5050000</v>
      </c>
      <c r="I88" s="527"/>
      <c r="K88" s="24"/>
    </row>
    <row r="89" spans="1:11" s="19" customFormat="1" ht="20.100000000000001" customHeight="1">
      <c r="A89" s="36" t="s">
        <v>264</v>
      </c>
      <c r="B89" s="35" t="s">
        <v>449</v>
      </c>
      <c r="C89" s="37" t="s">
        <v>61</v>
      </c>
      <c r="D89" s="268" t="s">
        <v>13</v>
      </c>
      <c r="E89" s="270"/>
      <c r="F89" s="292" t="s">
        <v>59</v>
      </c>
      <c r="G89" s="293"/>
      <c r="H89" s="527">
        <v>5000000</v>
      </c>
      <c r="I89" s="527"/>
      <c r="K89" s="24"/>
    </row>
    <row r="90" spans="1:11" s="19" customFormat="1" ht="20.100000000000001" customHeight="1">
      <c r="A90" s="36" t="s">
        <v>265</v>
      </c>
      <c r="B90" s="35" t="s">
        <v>449</v>
      </c>
      <c r="C90" s="37" t="s">
        <v>61</v>
      </c>
      <c r="D90" s="268" t="s">
        <v>13</v>
      </c>
      <c r="E90" s="270"/>
      <c r="F90" s="292" t="s">
        <v>59</v>
      </c>
      <c r="G90" s="293"/>
      <c r="H90" s="527">
        <v>25800000</v>
      </c>
      <c r="I90" s="527"/>
      <c r="K90" s="24"/>
    </row>
    <row r="91" spans="1:11" s="19" customFormat="1" ht="20.100000000000001" customHeight="1">
      <c r="A91" s="36" t="s">
        <v>268</v>
      </c>
      <c r="B91" s="35" t="s">
        <v>449</v>
      </c>
      <c r="C91" s="37" t="s">
        <v>61</v>
      </c>
      <c r="D91" s="268" t="s">
        <v>13</v>
      </c>
      <c r="E91" s="270"/>
      <c r="F91" s="292" t="s">
        <v>62</v>
      </c>
      <c r="G91" s="293"/>
      <c r="H91" s="527">
        <v>6000000</v>
      </c>
      <c r="I91" s="527"/>
      <c r="K91" s="24"/>
    </row>
    <row r="92" spans="1:11" s="19" customFormat="1" ht="20.100000000000001" customHeight="1">
      <c r="A92" s="36" t="s">
        <v>270</v>
      </c>
      <c r="B92" s="35" t="s">
        <v>449</v>
      </c>
      <c r="C92" s="37" t="s">
        <v>58</v>
      </c>
      <c r="D92" s="268" t="s">
        <v>13</v>
      </c>
      <c r="E92" s="270"/>
      <c r="F92" s="292" t="s">
        <v>59</v>
      </c>
      <c r="G92" s="293"/>
      <c r="H92" s="527">
        <v>1000000</v>
      </c>
      <c r="I92" s="527"/>
      <c r="K92" s="24"/>
    </row>
    <row r="93" spans="1:11" s="19" customFormat="1" ht="20.100000000000001" customHeight="1">
      <c r="A93" s="36" t="s">
        <v>271</v>
      </c>
      <c r="B93" s="35" t="s">
        <v>449</v>
      </c>
      <c r="C93" s="37" t="s">
        <v>58</v>
      </c>
      <c r="D93" s="268" t="s">
        <v>13</v>
      </c>
      <c r="E93" s="270"/>
      <c r="F93" s="292" t="s">
        <v>59</v>
      </c>
      <c r="G93" s="293"/>
      <c r="H93" s="527">
        <v>1500000</v>
      </c>
      <c r="I93" s="527"/>
      <c r="K93" s="24"/>
    </row>
    <row r="94" spans="1:11" s="19" customFormat="1" ht="20.100000000000001" customHeight="1">
      <c r="A94" s="36" t="s">
        <v>272</v>
      </c>
      <c r="B94" s="35" t="s">
        <v>449</v>
      </c>
      <c r="C94" s="37" t="s">
        <v>58</v>
      </c>
      <c r="D94" s="268" t="s">
        <v>13</v>
      </c>
      <c r="E94" s="270"/>
      <c r="F94" s="292" t="s">
        <v>59</v>
      </c>
      <c r="G94" s="293"/>
      <c r="H94" s="527">
        <v>2000000</v>
      </c>
      <c r="I94" s="527"/>
      <c r="K94" s="24"/>
    </row>
    <row r="95" spans="1:11" s="19" customFormat="1" ht="20.100000000000001" customHeight="1">
      <c r="A95" s="36" t="s">
        <v>273</v>
      </c>
      <c r="B95" s="35" t="s">
        <v>449</v>
      </c>
      <c r="C95" s="37" t="s">
        <v>61</v>
      </c>
      <c r="D95" s="268" t="s">
        <v>13</v>
      </c>
      <c r="E95" s="270"/>
      <c r="F95" s="292" t="s">
        <v>59</v>
      </c>
      <c r="G95" s="293"/>
      <c r="H95" s="513">
        <v>2000000</v>
      </c>
      <c r="I95" s="513"/>
      <c r="K95" s="24"/>
    </row>
    <row r="96" spans="1:11" s="19" customFormat="1" ht="20.100000000000001" customHeight="1">
      <c r="A96" s="36" t="s">
        <v>275</v>
      </c>
      <c r="B96" s="35" t="s">
        <v>449</v>
      </c>
      <c r="C96" s="37" t="s">
        <v>58</v>
      </c>
      <c r="D96" s="268" t="s">
        <v>13</v>
      </c>
      <c r="E96" s="270"/>
      <c r="F96" s="292" t="s">
        <v>60</v>
      </c>
      <c r="G96" s="293"/>
      <c r="H96" s="513">
        <v>2000000</v>
      </c>
      <c r="I96" s="513"/>
      <c r="K96" s="24"/>
    </row>
    <row r="97" spans="1:11" s="19" customFormat="1" ht="20.100000000000001" customHeight="1">
      <c r="A97" s="36" t="s">
        <v>276</v>
      </c>
      <c r="B97" s="35" t="s">
        <v>449</v>
      </c>
      <c r="C97" s="37" t="s">
        <v>58</v>
      </c>
      <c r="D97" s="268" t="s">
        <v>13</v>
      </c>
      <c r="E97" s="270"/>
      <c r="F97" s="292" t="s">
        <v>60</v>
      </c>
      <c r="G97" s="293"/>
      <c r="H97" s="513">
        <v>1500000</v>
      </c>
      <c r="I97" s="513"/>
      <c r="K97" s="24"/>
    </row>
    <row r="98" spans="1:11" s="19" customFormat="1" ht="20.100000000000001" customHeight="1">
      <c r="A98" s="36" t="s">
        <v>277</v>
      </c>
      <c r="B98" s="35" t="s">
        <v>449</v>
      </c>
      <c r="C98" s="37" t="s">
        <v>58</v>
      </c>
      <c r="D98" s="268" t="s">
        <v>13</v>
      </c>
      <c r="E98" s="270"/>
      <c r="F98" s="292" t="s">
        <v>60</v>
      </c>
      <c r="G98" s="293"/>
      <c r="H98" s="513">
        <v>2000000</v>
      </c>
      <c r="I98" s="513"/>
      <c r="K98" s="24"/>
    </row>
    <row r="99" spans="1:11" s="19" customFormat="1" ht="20.100000000000001" customHeight="1">
      <c r="A99" s="36" t="s">
        <v>278</v>
      </c>
      <c r="B99" s="35" t="s">
        <v>449</v>
      </c>
      <c r="C99" s="37" t="s">
        <v>58</v>
      </c>
      <c r="D99" s="268" t="s">
        <v>13</v>
      </c>
      <c r="E99" s="270"/>
      <c r="F99" s="292" t="s">
        <v>60</v>
      </c>
      <c r="G99" s="293"/>
      <c r="H99" s="513">
        <v>2000000</v>
      </c>
      <c r="I99" s="513"/>
      <c r="K99" s="24"/>
    </row>
    <row r="100" spans="1:11" s="19" customFormat="1" ht="20.100000000000001" customHeight="1">
      <c r="A100" s="36" t="s">
        <v>279</v>
      </c>
      <c r="B100" s="35" t="s">
        <v>449</v>
      </c>
      <c r="C100" s="37" t="s">
        <v>61</v>
      </c>
      <c r="D100" s="268" t="s">
        <v>13</v>
      </c>
      <c r="E100" s="270"/>
      <c r="F100" s="292" t="s">
        <v>62</v>
      </c>
      <c r="G100" s="293"/>
      <c r="H100" s="513">
        <v>5000000</v>
      </c>
      <c r="I100" s="513"/>
      <c r="K100" s="24"/>
    </row>
    <row r="101" spans="1:11" s="19" customFormat="1" ht="20.100000000000001" customHeight="1">
      <c r="A101" s="36" t="s">
        <v>280</v>
      </c>
      <c r="B101" s="35" t="s">
        <v>449</v>
      </c>
      <c r="C101" s="37" t="s">
        <v>61</v>
      </c>
      <c r="D101" s="268" t="s">
        <v>13</v>
      </c>
      <c r="E101" s="270"/>
      <c r="F101" s="292" t="s">
        <v>62</v>
      </c>
      <c r="G101" s="293"/>
      <c r="H101" s="513">
        <v>2000000</v>
      </c>
      <c r="I101" s="513"/>
      <c r="K101" s="24"/>
    </row>
    <row r="102" spans="1:11" s="19" customFormat="1" ht="20.100000000000001" customHeight="1">
      <c r="A102" s="36" t="s">
        <v>282</v>
      </c>
      <c r="B102" s="35" t="s">
        <v>449</v>
      </c>
      <c r="C102" s="37" t="s">
        <v>61</v>
      </c>
      <c r="D102" s="268" t="s">
        <v>13</v>
      </c>
      <c r="E102" s="270"/>
      <c r="F102" s="292" t="s">
        <v>62</v>
      </c>
      <c r="G102" s="293"/>
      <c r="H102" s="513">
        <v>2000000</v>
      </c>
      <c r="I102" s="513"/>
      <c r="K102" s="24"/>
    </row>
    <row r="103" spans="1:11" s="19" customFormat="1" ht="20.100000000000001" customHeight="1">
      <c r="A103" s="36" t="s">
        <v>283</v>
      </c>
      <c r="B103" s="35" t="s">
        <v>449</v>
      </c>
      <c r="C103" s="37" t="s">
        <v>61</v>
      </c>
      <c r="D103" s="268" t="s">
        <v>13</v>
      </c>
      <c r="E103" s="270"/>
      <c r="F103" s="292" t="s">
        <v>62</v>
      </c>
      <c r="G103" s="293"/>
      <c r="H103" s="513">
        <v>2000000</v>
      </c>
      <c r="I103" s="513"/>
      <c r="K103" s="24"/>
    </row>
    <row r="104" spans="1:11" s="19" customFormat="1" ht="20.100000000000001" customHeight="1">
      <c r="A104" s="36" t="s">
        <v>284</v>
      </c>
      <c r="B104" s="35" t="s">
        <v>449</v>
      </c>
      <c r="C104" s="37" t="s">
        <v>61</v>
      </c>
      <c r="D104" s="268" t="s">
        <v>13</v>
      </c>
      <c r="E104" s="270"/>
      <c r="F104" s="292" t="s">
        <v>59</v>
      </c>
      <c r="G104" s="293"/>
      <c r="H104" s="513">
        <v>20000000</v>
      </c>
      <c r="I104" s="513"/>
      <c r="K104" s="24"/>
    </row>
    <row r="105" spans="1:11" s="19" customFormat="1" ht="20.100000000000001" customHeight="1">
      <c r="A105" s="36" t="s">
        <v>285</v>
      </c>
      <c r="B105" s="35" t="s">
        <v>449</v>
      </c>
      <c r="C105" s="37" t="s">
        <v>61</v>
      </c>
      <c r="D105" s="268" t="s">
        <v>13</v>
      </c>
      <c r="E105" s="270"/>
      <c r="F105" s="292" t="s">
        <v>62</v>
      </c>
      <c r="G105" s="293"/>
      <c r="H105" s="513">
        <v>2000000</v>
      </c>
      <c r="I105" s="513"/>
      <c r="K105" s="24"/>
    </row>
    <row r="106" spans="1:11" s="19" customFormat="1" ht="20.100000000000001" customHeight="1">
      <c r="A106" s="36" t="s">
        <v>287</v>
      </c>
      <c r="B106" s="35" t="s">
        <v>450</v>
      </c>
      <c r="C106" s="37" t="s">
        <v>61</v>
      </c>
      <c r="D106" s="268" t="s">
        <v>13</v>
      </c>
      <c r="E106" s="270"/>
      <c r="F106" s="292" t="s">
        <v>62</v>
      </c>
      <c r="G106" s="293"/>
      <c r="H106" s="513">
        <v>2000000</v>
      </c>
      <c r="I106" s="513"/>
      <c r="K106" s="24"/>
    </row>
    <row r="107" spans="1:11" s="19" customFormat="1" ht="20.100000000000001" customHeight="1">
      <c r="A107" s="36" t="s">
        <v>289</v>
      </c>
      <c r="B107" s="35" t="s">
        <v>451</v>
      </c>
      <c r="C107" s="33" t="s">
        <v>98</v>
      </c>
      <c r="D107" s="268" t="s">
        <v>82</v>
      </c>
      <c r="E107" s="270"/>
      <c r="F107" s="271" t="s">
        <v>78</v>
      </c>
      <c r="G107" s="272"/>
      <c r="H107" s="544">
        <f>D111/8</f>
        <v>17515838</v>
      </c>
      <c r="I107" s="544"/>
      <c r="J107" s="61"/>
      <c r="K107" s="24"/>
    </row>
    <row r="108" spans="1:11" s="19" customFormat="1" ht="20.100000000000001" customHeight="1">
      <c r="A108" s="75"/>
      <c r="B108" s="256" t="s">
        <v>81</v>
      </c>
      <c r="C108" s="257"/>
      <c r="D108" s="317" t="s">
        <v>456</v>
      </c>
      <c r="E108" s="318"/>
      <c r="F108" s="268"/>
      <c r="G108" s="270"/>
      <c r="H108" s="298">
        <f>SUM(H84:H107)</f>
        <v>119880014</v>
      </c>
      <c r="I108" s="299"/>
      <c r="K108" s="24"/>
    </row>
    <row r="109" spans="1:11" ht="33" customHeight="1">
      <c r="A109" s="510" t="s">
        <v>80</v>
      </c>
      <c r="B109" s="511"/>
      <c r="C109" s="511"/>
      <c r="D109" s="511"/>
      <c r="E109" s="511"/>
      <c r="F109" s="511"/>
      <c r="G109" s="511"/>
      <c r="H109" s="511"/>
      <c r="I109" s="512"/>
    </row>
    <row r="110" spans="1:11" ht="33" customHeight="1">
      <c r="A110" s="149" t="s">
        <v>0</v>
      </c>
      <c r="B110" s="147" t="s">
        <v>79</v>
      </c>
      <c r="C110" s="148"/>
      <c r="D110" s="358" t="s">
        <v>3</v>
      </c>
      <c r="E110" s="360"/>
      <c r="F110" s="358" t="s">
        <v>5</v>
      </c>
      <c r="G110" s="360"/>
      <c r="H110" s="425" t="s">
        <v>10</v>
      </c>
      <c r="I110" s="426"/>
      <c r="J110" s="138"/>
      <c r="K110" s="138"/>
    </row>
    <row r="111" spans="1:11" ht="24.95" customHeight="1">
      <c r="A111" s="149">
        <v>1</v>
      </c>
      <c r="B111" s="150" t="s">
        <v>454</v>
      </c>
      <c r="C111" s="148"/>
      <c r="D111" s="376">
        <f>C70+C54+C45</f>
        <v>140126704</v>
      </c>
      <c r="E111" s="377"/>
      <c r="F111" s="376">
        <f>E70+E54+E45</f>
        <v>8123000</v>
      </c>
      <c r="G111" s="377"/>
      <c r="H111" s="376">
        <f>D111+F111</f>
        <v>148249704</v>
      </c>
      <c r="I111" s="377"/>
      <c r="J111" s="138"/>
      <c r="K111" s="138"/>
    </row>
    <row r="112" spans="1:11" ht="24.95" customHeight="1">
      <c r="A112" s="149">
        <v>2</v>
      </c>
      <c r="B112" s="150" t="s">
        <v>430</v>
      </c>
      <c r="C112" s="148"/>
      <c r="D112" s="376">
        <v>15088860</v>
      </c>
      <c r="E112" s="377"/>
      <c r="F112" s="376">
        <v>10140232</v>
      </c>
      <c r="G112" s="377"/>
      <c r="H112" s="376">
        <f>D112+F112</f>
        <v>25229092</v>
      </c>
      <c r="I112" s="377"/>
      <c r="J112" s="138">
        <f>D111/8</f>
        <v>17515838</v>
      </c>
      <c r="K112" s="138">
        <f>D111-J112</f>
        <v>122610866</v>
      </c>
    </row>
    <row r="113" spans="1:11" ht="24.95" customHeight="1">
      <c r="A113" s="149">
        <v>3</v>
      </c>
      <c r="B113" s="150" t="s">
        <v>84</v>
      </c>
      <c r="C113" s="148"/>
      <c r="D113" s="427">
        <f>D111+D112</f>
        <v>155215564</v>
      </c>
      <c r="E113" s="428"/>
      <c r="F113" s="427">
        <f>F111+F112</f>
        <v>18263232</v>
      </c>
      <c r="G113" s="428"/>
      <c r="H113" s="427">
        <f>SUM(H111:H112)</f>
        <v>173478796</v>
      </c>
      <c r="I113" s="428"/>
      <c r="J113" s="253">
        <f>D111-J112</f>
        <v>122610866</v>
      </c>
      <c r="K113" s="254">
        <f>F111-J113</f>
        <v>-114487866</v>
      </c>
    </row>
    <row r="114" spans="1:11" ht="24.95" customHeight="1">
      <c r="A114" s="149">
        <v>4</v>
      </c>
      <c r="B114" s="151" t="s">
        <v>453</v>
      </c>
      <c r="C114" s="148"/>
      <c r="D114" s="376">
        <f>H108</f>
        <v>119880014</v>
      </c>
      <c r="E114" s="377"/>
      <c r="F114" s="376">
        <f>H81</f>
        <v>4294600</v>
      </c>
      <c r="G114" s="377"/>
      <c r="H114" s="429">
        <f>D114+F114</f>
        <v>124174614</v>
      </c>
      <c r="I114" s="430"/>
      <c r="J114" s="248"/>
      <c r="K114" s="138"/>
    </row>
    <row r="115" spans="1:11" ht="24.95" customHeight="1">
      <c r="A115" s="149">
        <v>5</v>
      </c>
      <c r="B115" s="151" t="s">
        <v>452</v>
      </c>
      <c r="C115" s="148"/>
      <c r="D115" s="427">
        <f>D113-D114</f>
        <v>35335550</v>
      </c>
      <c r="E115" s="428"/>
      <c r="F115" s="427">
        <f>F113-F114</f>
        <v>13968632</v>
      </c>
      <c r="G115" s="428"/>
      <c r="H115" s="427">
        <f>H113-H114</f>
        <v>49304182</v>
      </c>
      <c r="I115" s="428"/>
      <c r="K115" s="138"/>
    </row>
    <row r="116" spans="1:11" ht="21.95" customHeight="1">
      <c r="B116" s="152"/>
      <c r="C116" s="152"/>
      <c r="D116" s="152"/>
      <c r="E116" s="152"/>
      <c r="F116" s="153"/>
      <c r="G116" s="152"/>
      <c r="H116" s="152"/>
      <c r="I116" s="152"/>
      <c r="K116" s="247"/>
    </row>
    <row r="117" spans="1:11" ht="15.95" customHeight="1">
      <c r="B117" s="154"/>
      <c r="C117" s="154"/>
      <c r="D117" s="354" t="s">
        <v>455</v>
      </c>
      <c r="E117" s="354"/>
      <c r="F117" s="354"/>
      <c r="G117" s="354"/>
      <c r="H117" s="354"/>
      <c r="I117" s="354"/>
    </row>
    <row r="118" spans="1:11" ht="15.95" customHeight="1">
      <c r="B118" s="155" t="s">
        <v>75</v>
      </c>
      <c r="C118" s="156"/>
      <c r="D118" s="152"/>
      <c r="E118" s="152"/>
      <c r="G118" s="156"/>
      <c r="H118" s="156"/>
      <c r="I118" s="156"/>
    </row>
    <row r="119" spans="1:11" ht="15.95" customHeight="1">
      <c r="B119" s="156" t="s">
        <v>74</v>
      </c>
      <c r="C119" s="152"/>
      <c r="D119" s="152"/>
      <c r="E119" s="152"/>
      <c r="F119" s="158"/>
      <c r="G119" s="156" t="s">
        <v>72</v>
      </c>
      <c r="H119" s="156"/>
      <c r="I119" s="159"/>
    </row>
    <row r="120" spans="1:11" ht="15.95" customHeight="1">
      <c r="B120" s="355"/>
      <c r="C120" s="160"/>
      <c r="D120" s="152"/>
      <c r="E120" s="152"/>
      <c r="G120" s="355"/>
      <c r="H120" s="160"/>
      <c r="I120" s="152"/>
    </row>
    <row r="121" spans="1:11" ht="15.95" customHeight="1">
      <c r="B121" s="355"/>
      <c r="C121" s="161"/>
      <c r="D121" s="152"/>
      <c r="E121" s="152"/>
      <c r="F121" s="162"/>
      <c r="G121" s="355"/>
      <c r="H121" s="152"/>
      <c r="I121" s="161"/>
    </row>
    <row r="122" spans="1:11" ht="21.95" customHeight="1">
      <c r="B122" s="161" t="s">
        <v>49</v>
      </c>
      <c r="C122" s="152"/>
      <c r="D122" s="152"/>
      <c r="E122" s="152"/>
      <c r="F122" s="163"/>
      <c r="G122" s="161" t="s">
        <v>73</v>
      </c>
      <c r="H122" s="161"/>
      <c r="I122" s="152"/>
    </row>
    <row r="123" spans="1:11" ht="30" customHeight="1">
      <c r="A123" s="173"/>
      <c r="B123" s="174"/>
      <c r="C123" s="173"/>
      <c r="D123" s="173"/>
      <c r="E123" s="173"/>
      <c r="F123" s="175"/>
      <c r="G123" s="174"/>
      <c r="H123" s="174"/>
      <c r="I123" s="173"/>
    </row>
    <row r="124" spans="1:11" ht="66" customHeight="1">
      <c r="A124" s="545" t="s">
        <v>148</v>
      </c>
      <c r="B124" s="545"/>
      <c r="C124" s="545"/>
      <c r="D124" s="545"/>
      <c r="E124" s="545"/>
      <c r="F124" s="545"/>
      <c r="G124" s="545"/>
      <c r="H124" s="545"/>
      <c r="I124" s="545"/>
    </row>
  </sheetData>
  <mergeCells count="157">
    <mergeCell ref="D112:E112"/>
    <mergeCell ref="F112:G112"/>
    <mergeCell ref="H112:I112"/>
    <mergeCell ref="A109:I109"/>
    <mergeCell ref="D110:E110"/>
    <mergeCell ref="F110:G110"/>
    <mergeCell ref="H110:I110"/>
    <mergeCell ref="A124:I124"/>
    <mergeCell ref="D115:E115"/>
    <mergeCell ref="F115:G115"/>
    <mergeCell ref="H115:I115"/>
    <mergeCell ref="D117:I117"/>
    <mergeCell ref="B120:B121"/>
    <mergeCell ref="G120:G121"/>
    <mergeCell ref="D113:E113"/>
    <mergeCell ref="F113:G113"/>
    <mergeCell ref="H113:I113"/>
    <mergeCell ref="D114:E114"/>
    <mergeCell ref="F114:G114"/>
    <mergeCell ref="H114:I114"/>
    <mergeCell ref="D103:E103"/>
    <mergeCell ref="F103:G103"/>
    <mergeCell ref="H103:I103"/>
    <mergeCell ref="F80:G80"/>
    <mergeCell ref="H80:I80"/>
    <mergeCell ref="H81:I81"/>
    <mergeCell ref="D111:E111"/>
    <mergeCell ref="F111:G111"/>
    <mergeCell ref="H111:I111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F92:G92"/>
    <mergeCell ref="H92:I92"/>
    <mergeCell ref="F89:G89"/>
    <mergeCell ref="H95:I95"/>
    <mergeCell ref="D96:E96"/>
    <mergeCell ref="F96:G96"/>
    <mergeCell ref="H96:I96"/>
    <mergeCell ref="H91:I91"/>
    <mergeCell ref="D93:E93"/>
    <mergeCell ref="F93:G93"/>
    <mergeCell ref="H93:I93"/>
    <mergeCell ref="D94:E94"/>
    <mergeCell ref="F94:G94"/>
    <mergeCell ref="H94:I94"/>
    <mergeCell ref="D91:E91"/>
    <mergeCell ref="F91:G91"/>
    <mergeCell ref="D92:E92"/>
    <mergeCell ref="A70:B70"/>
    <mergeCell ref="B71:I71"/>
    <mergeCell ref="F83:G83"/>
    <mergeCell ref="H83:I83"/>
    <mergeCell ref="F84:G84"/>
    <mergeCell ref="H84:I84"/>
    <mergeCell ref="D83:E83"/>
    <mergeCell ref="D84:E84"/>
    <mergeCell ref="D85:E85"/>
    <mergeCell ref="C74:E74"/>
    <mergeCell ref="F74:G74"/>
    <mergeCell ref="H74:I74"/>
    <mergeCell ref="C75:E75"/>
    <mergeCell ref="F75:G75"/>
    <mergeCell ref="H75:I75"/>
    <mergeCell ref="C76:E76"/>
    <mergeCell ref="F76:G76"/>
    <mergeCell ref="H76:I76"/>
    <mergeCell ref="C77:E77"/>
    <mergeCell ref="F77:G77"/>
    <mergeCell ref="H77:I77"/>
    <mergeCell ref="C78:E78"/>
    <mergeCell ref="F78:G78"/>
    <mergeCell ref="H78:I78"/>
    <mergeCell ref="A54:B54"/>
    <mergeCell ref="A55:I55"/>
    <mergeCell ref="A56:A57"/>
    <mergeCell ref="B56:B57"/>
    <mergeCell ref="C56:F56"/>
    <mergeCell ref="G56:G57"/>
    <mergeCell ref="H56:H57"/>
    <mergeCell ref="I56:I57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C73:E73"/>
    <mergeCell ref="F73:G73"/>
    <mergeCell ref="H73:I73"/>
    <mergeCell ref="D104:E104"/>
    <mergeCell ref="F104:G104"/>
    <mergeCell ref="H104:I104"/>
    <mergeCell ref="D105:E105"/>
    <mergeCell ref="F105:G105"/>
    <mergeCell ref="H105:I105"/>
    <mergeCell ref="F85:G85"/>
    <mergeCell ref="H85:I85"/>
    <mergeCell ref="F86:G86"/>
    <mergeCell ref="H86:I86"/>
    <mergeCell ref="D86:E86"/>
    <mergeCell ref="H89:I89"/>
    <mergeCell ref="F90:G90"/>
    <mergeCell ref="H90:I90"/>
    <mergeCell ref="F87:G87"/>
    <mergeCell ref="H87:I87"/>
    <mergeCell ref="F88:G88"/>
    <mergeCell ref="H88:I88"/>
    <mergeCell ref="D87:E87"/>
    <mergeCell ref="D88:E88"/>
    <mergeCell ref="D89:E89"/>
    <mergeCell ref="C79:E79"/>
    <mergeCell ref="C80:E80"/>
    <mergeCell ref="C81:E81"/>
    <mergeCell ref="D107:E107"/>
    <mergeCell ref="F107:G107"/>
    <mergeCell ref="H107:I107"/>
    <mergeCell ref="B108:C108"/>
    <mergeCell ref="D108:E108"/>
    <mergeCell ref="F108:G108"/>
    <mergeCell ref="H108:I108"/>
    <mergeCell ref="D106:E106"/>
    <mergeCell ref="F106:G106"/>
    <mergeCell ref="H106:I106"/>
    <mergeCell ref="D90:E90"/>
    <mergeCell ref="F79:G79"/>
    <mergeCell ref="H79:I79"/>
    <mergeCell ref="D97:E97"/>
    <mergeCell ref="F97:G97"/>
    <mergeCell ref="H97:I97"/>
    <mergeCell ref="D98:E98"/>
    <mergeCell ref="F98:G98"/>
    <mergeCell ref="H98:I98"/>
    <mergeCell ref="D95:E95"/>
    <mergeCell ref="F95:G95"/>
  </mergeCells>
  <pageMargins left="0.70866141732283472" right="0.31496062992125984" top="0.59055118110236227" bottom="0.55118110236220474" header="0.31496062992125984" footer="0.31496062992125984"/>
  <pageSetup paperSize="9" scale="80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7:K133"/>
  <sheetViews>
    <sheetView topLeftCell="A113" workbookViewId="0">
      <selection activeCell="G20" sqref="G20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2.42578125" style="106" customWidth="1"/>
    <col min="4" max="4" width="7.140625" style="106" customWidth="1"/>
    <col min="5" max="5" width="14.85546875" style="106" customWidth="1"/>
    <col min="6" max="6" width="5.85546875" style="157" customWidth="1"/>
    <col min="7" max="7" width="14.85546875" style="106" customWidth="1"/>
    <col min="8" max="8" width="7.140625" style="106" customWidth="1"/>
    <col min="9" max="9" width="6.7109375" style="106" customWidth="1"/>
    <col min="10" max="10" width="20.140625" style="106" customWidth="1"/>
    <col min="11" max="11" width="17.5703125" style="106" customWidth="1"/>
    <col min="12" max="16384" width="9.140625" style="106"/>
  </cols>
  <sheetData>
    <row r="7" spans="1:11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11">
      <c r="A8" s="410" t="s">
        <v>457</v>
      </c>
      <c r="B8" s="410"/>
      <c r="C8" s="410"/>
      <c r="D8" s="410"/>
      <c r="E8" s="410"/>
      <c r="F8" s="410"/>
      <c r="G8" s="410"/>
      <c r="H8" s="410"/>
      <c r="I8" s="410"/>
    </row>
    <row r="9" spans="1:11">
      <c r="A9" s="107"/>
      <c r="B9" s="107"/>
      <c r="C9" s="107"/>
      <c r="D9" s="107"/>
      <c r="E9" s="107"/>
      <c r="F9" s="107"/>
      <c r="G9" s="107"/>
      <c r="H9" s="107"/>
      <c r="I9" s="107"/>
    </row>
    <row r="10" spans="1:11" ht="20.100000000000001" customHeight="1">
      <c r="A10" s="411" t="s">
        <v>462</v>
      </c>
      <c r="B10" s="412"/>
      <c r="C10" s="412"/>
      <c r="D10" s="412"/>
      <c r="E10" s="412"/>
      <c r="F10" s="412"/>
      <c r="G10" s="412"/>
      <c r="H10" s="412"/>
      <c r="I10" s="413"/>
    </row>
    <row r="11" spans="1:11" ht="20.100000000000001" customHeight="1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11" ht="20.100000000000001" customHeight="1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11" ht="18.95" customHeight="1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  <c r="J13" s="108"/>
    </row>
    <row r="14" spans="1:11" ht="21.95" customHeight="1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  <c r="J14" s="108"/>
    </row>
    <row r="15" spans="1:11" s="200" customFormat="1" ht="21.95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  <c r="J15" s="108">
        <f>C17+G15+G16</f>
        <v>4275672</v>
      </c>
      <c r="K15" s="106"/>
    </row>
    <row r="16" spans="1:11" s="200" customFormat="1" ht="21.95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J16" s="108">
        <f>J15+E17</f>
        <v>5285672</v>
      </c>
      <c r="K16" s="108"/>
    </row>
    <row r="17" spans="1:11" s="200" customFormat="1" ht="21.95" customHeight="1">
      <c r="A17" s="111">
        <v>3</v>
      </c>
      <c r="B17" s="45" t="s">
        <v>70</v>
      </c>
      <c r="C17" s="102">
        <f>G17-E17</f>
        <v>3986294</v>
      </c>
      <c r="D17" s="102">
        <v>46</v>
      </c>
      <c r="E17" s="102">
        <v>1010000</v>
      </c>
      <c r="F17" s="104">
        <v>39</v>
      </c>
      <c r="G17" s="102">
        <v>4996294</v>
      </c>
      <c r="H17" s="102">
        <f>D17+F17</f>
        <v>85</v>
      </c>
      <c r="I17" s="65"/>
      <c r="J17" s="108"/>
      <c r="K17" s="106"/>
    </row>
    <row r="18" spans="1:11" s="251" customFormat="1" ht="21.95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  <c r="J18" s="108"/>
      <c r="K18" s="106"/>
    </row>
    <row r="19" spans="1:11" s="251" customFormat="1" ht="27.95" customHeight="1">
      <c r="A19" s="111">
        <v>5</v>
      </c>
      <c r="B19" s="45" t="s">
        <v>24</v>
      </c>
      <c r="C19" s="102">
        <f>G19</f>
        <v>1744943</v>
      </c>
      <c r="D19" s="105" t="s">
        <v>127</v>
      </c>
      <c r="E19" s="102">
        <v>0</v>
      </c>
      <c r="F19" s="104">
        <v>0</v>
      </c>
      <c r="G19" s="102">
        <v>1744943</v>
      </c>
      <c r="H19" s="104" t="s">
        <v>127</v>
      </c>
      <c r="I19" s="113"/>
      <c r="J19" s="108"/>
      <c r="K19" s="106"/>
    </row>
    <row r="20" spans="1:11" s="251" customFormat="1" ht="27.95" customHeight="1">
      <c r="A20" s="111">
        <v>6</v>
      </c>
      <c r="B20" s="45" t="s">
        <v>25</v>
      </c>
      <c r="C20" s="102">
        <f>G20-E20</f>
        <v>1317665</v>
      </c>
      <c r="D20" s="102">
        <f>H20-F20</f>
        <v>14</v>
      </c>
      <c r="E20" s="102">
        <v>400000</v>
      </c>
      <c r="F20" s="104">
        <v>13</v>
      </c>
      <c r="G20" s="102">
        <v>1717665</v>
      </c>
      <c r="H20" s="102">
        <v>27</v>
      </c>
      <c r="I20" s="113"/>
      <c r="J20" s="108"/>
      <c r="K20" s="106"/>
    </row>
    <row r="21" spans="1:11" s="200" customFormat="1" ht="38.25">
      <c r="A21" s="111">
        <v>7</v>
      </c>
      <c r="B21" s="114" t="s">
        <v>26</v>
      </c>
      <c r="C21" s="102">
        <f>G21-E21</f>
        <v>2919859</v>
      </c>
      <c r="D21" s="102">
        <v>27</v>
      </c>
      <c r="E21" s="102">
        <v>0</v>
      </c>
      <c r="F21" s="104">
        <v>0</v>
      </c>
      <c r="G21" s="102">
        <v>2919859</v>
      </c>
      <c r="H21" s="102">
        <f>D21+F21</f>
        <v>27</v>
      </c>
      <c r="I21" s="113"/>
      <c r="J21" s="106"/>
      <c r="K21" s="106"/>
    </row>
    <row r="22" spans="1:11" s="200" customFormat="1" ht="20.100000000000001" customHeight="1">
      <c r="A22" s="111">
        <v>8</v>
      </c>
      <c r="B22" s="45" t="s">
        <v>27</v>
      </c>
      <c r="C22" s="102">
        <f>G22-E22</f>
        <v>1988213</v>
      </c>
      <c r="D22" s="102">
        <v>17</v>
      </c>
      <c r="E22" s="102">
        <v>80000</v>
      </c>
      <c r="F22" s="104">
        <v>4</v>
      </c>
      <c r="G22" s="102">
        <v>2068213</v>
      </c>
      <c r="H22" s="102">
        <f>D22+F22</f>
        <v>21</v>
      </c>
      <c r="I22" s="113"/>
      <c r="J22" s="106"/>
      <c r="K22" s="106"/>
    </row>
    <row r="23" spans="1:11" s="251" customFormat="1" ht="20.100000000000001" customHeight="1">
      <c r="A23" s="111">
        <v>9</v>
      </c>
      <c r="B23" s="45" t="s">
        <v>28</v>
      </c>
      <c r="C23" s="102">
        <f>G23-E23</f>
        <v>1447677</v>
      </c>
      <c r="D23" s="102">
        <v>12</v>
      </c>
      <c r="E23" s="102">
        <v>130000</v>
      </c>
      <c r="F23" s="102">
        <v>5</v>
      </c>
      <c r="G23" s="102">
        <v>1577677</v>
      </c>
      <c r="H23" s="102">
        <f>D23+F23</f>
        <v>17</v>
      </c>
      <c r="I23" s="177"/>
      <c r="J23" s="106"/>
      <c r="K23" s="106"/>
    </row>
    <row r="24" spans="1:11" s="251" customFormat="1" ht="20.100000000000001" customHeight="1">
      <c r="A24" s="111">
        <v>10</v>
      </c>
      <c r="B24" s="116" t="s">
        <v>29</v>
      </c>
      <c r="C24" s="102">
        <f>G24-E24</f>
        <v>1884376</v>
      </c>
      <c r="D24" s="102">
        <v>15</v>
      </c>
      <c r="E24" s="102">
        <v>180000</v>
      </c>
      <c r="F24" s="102">
        <v>6</v>
      </c>
      <c r="G24" s="102">
        <v>2064376</v>
      </c>
      <c r="H24" s="102">
        <f>D24+F24</f>
        <v>21</v>
      </c>
      <c r="I24" s="113"/>
      <c r="J24" s="106"/>
      <c r="K24" s="106"/>
    </row>
    <row r="25" spans="1:11" s="251" customFormat="1" ht="25.5">
      <c r="A25" s="111">
        <v>11</v>
      </c>
      <c r="B25" s="45" t="s">
        <v>30</v>
      </c>
      <c r="C25" s="102">
        <f>G25</f>
        <v>2254987</v>
      </c>
      <c r="D25" s="102">
        <v>0</v>
      </c>
      <c r="E25" s="102">
        <v>0</v>
      </c>
      <c r="F25" s="104">
        <v>0</v>
      </c>
      <c r="G25" s="102">
        <v>2254987</v>
      </c>
      <c r="H25" s="102">
        <v>0</v>
      </c>
      <c r="I25" s="113"/>
      <c r="J25" s="106"/>
      <c r="K25" s="106"/>
    </row>
    <row r="26" spans="1:11" s="200" customFormat="1" ht="25.5">
      <c r="A26" s="111">
        <v>12</v>
      </c>
      <c r="B26" s="45" t="s">
        <v>31</v>
      </c>
      <c r="C26" s="102">
        <f>G26-E26</f>
        <v>2283000</v>
      </c>
      <c r="D26" s="102">
        <v>20</v>
      </c>
      <c r="E26" s="102">
        <v>180000</v>
      </c>
      <c r="F26" s="104">
        <v>7</v>
      </c>
      <c r="G26" s="102">
        <v>2463000</v>
      </c>
      <c r="H26" s="102">
        <f>D26+F26</f>
        <v>27</v>
      </c>
      <c r="I26" s="113"/>
      <c r="J26" s="106"/>
      <c r="K26" s="106"/>
    </row>
    <row r="27" spans="1:11" s="251" customFormat="1" ht="24" customHeight="1">
      <c r="A27" s="111">
        <v>13</v>
      </c>
      <c r="B27" s="45" t="s">
        <v>32</v>
      </c>
      <c r="C27" s="102">
        <f>G27</f>
        <v>840400</v>
      </c>
      <c r="D27" s="102">
        <v>0</v>
      </c>
      <c r="E27" s="102">
        <v>0</v>
      </c>
      <c r="F27" s="104">
        <v>15</v>
      </c>
      <c r="G27" s="102">
        <v>840400</v>
      </c>
      <c r="H27" s="102">
        <f>F27</f>
        <v>15</v>
      </c>
      <c r="I27" s="169"/>
      <c r="J27" s="106"/>
      <c r="K27" s="106"/>
    </row>
    <row r="28" spans="1:11" s="200" customFormat="1" ht="25.5">
      <c r="A28" s="111">
        <v>14</v>
      </c>
      <c r="B28" s="45" t="s">
        <v>33</v>
      </c>
      <c r="C28" s="102">
        <f>G28-E28</f>
        <v>1493735</v>
      </c>
      <c r="D28" s="102">
        <v>14</v>
      </c>
      <c r="E28" s="102">
        <v>230000</v>
      </c>
      <c r="F28" s="104">
        <v>8</v>
      </c>
      <c r="G28" s="102">
        <v>1723735</v>
      </c>
      <c r="H28" s="102">
        <f>D28+F28</f>
        <v>22</v>
      </c>
      <c r="I28" s="113"/>
      <c r="J28" s="106"/>
      <c r="K28" s="106"/>
    </row>
    <row r="29" spans="1:11" s="252" customFormat="1" ht="21.95" customHeight="1">
      <c r="A29" s="111">
        <v>15</v>
      </c>
      <c r="B29" s="45" t="s">
        <v>34</v>
      </c>
      <c r="C29" s="102">
        <f>G29-E29</f>
        <v>2543980</v>
      </c>
      <c r="D29" s="102">
        <v>0</v>
      </c>
      <c r="E29" s="102">
        <v>730000</v>
      </c>
      <c r="F29" s="102">
        <v>0</v>
      </c>
      <c r="G29" s="102">
        <v>3273980</v>
      </c>
      <c r="H29" s="102">
        <v>0</v>
      </c>
      <c r="I29" s="113"/>
      <c r="J29" s="106"/>
      <c r="K29" s="106"/>
    </row>
    <row r="30" spans="1:11" s="251" customFormat="1" ht="21.95" customHeight="1">
      <c r="A30" s="111">
        <v>16</v>
      </c>
      <c r="B30" s="45" t="s">
        <v>48</v>
      </c>
      <c r="C30" s="102">
        <v>0</v>
      </c>
      <c r="D30" s="102">
        <v>0</v>
      </c>
      <c r="E30" s="102">
        <f>G30</f>
        <v>650000</v>
      </c>
      <c r="F30" s="104">
        <v>18</v>
      </c>
      <c r="G30" s="102">
        <v>650000</v>
      </c>
      <c r="H30" s="102">
        <f>D30+F30</f>
        <v>18</v>
      </c>
      <c r="I30" s="113"/>
      <c r="J30" s="106"/>
      <c r="K30" s="106"/>
    </row>
    <row r="31" spans="1:11" s="200" customFormat="1" ht="21.95" customHeight="1">
      <c r="A31" s="111">
        <v>17</v>
      </c>
      <c r="B31" s="116" t="s">
        <v>35</v>
      </c>
      <c r="C31" s="102">
        <f>G31-E31</f>
        <v>705600</v>
      </c>
      <c r="D31" s="102">
        <v>7</v>
      </c>
      <c r="E31" s="102">
        <v>40000</v>
      </c>
      <c r="F31" s="104">
        <v>2</v>
      </c>
      <c r="G31" s="102">
        <v>745600</v>
      </c>
      <c r="H31" s="102">
        <f>D31+F31</f>
        <v>9</v>
      </c>
      <c r="I31" s="113"/>
      <c r="J31" s="106"/>
      <c r="K31" s="106"/>
    </row>
    <row r="32" spans="1:11" s="200" customFormat="1" ht="21.95" customHeight="1">
      <c r="A32" s="111">
        <v>18</v>
      </c>
      <c r="B32" s="116" t="s">
        <v>23</v>
      </c>
      <c r="C32" s="102">
        <f>G32-E32</f>
        <v>1724773</v>
      </c>
      <c r="D32" s="102">
        <v>15</v>
      </c>
      <c r="E32" s="102">
        <v>1620000</v>
      </c>
      <c r="F32" s="104">
        <v>80</v>
      </c>
      <c r="G32" s="102">
        <v>3344773</v>
      </c>
      <c r="H32" s="102">
        <f>D32+F32</f>
        <v>95</v>
      </c>
      <c r="I32" s="113"/>
      <c r="J32" s="106"/>
      <c r="K32" s="106"/>
    </row>
    <row r="33" spans="1:11" s="251" customFormat="1" ht="21.95" customHeight="1">
      <c r="A33" s="111">
        <v>19</v>
      </c>
      <c r="B33" s="116" t="s">
        <v>36</v>
      </c>
      <c r="C33" s="102">
        <v>21404820</v>
      </c>
      <c r="D33" s="102">
        <v>208</v>
      </c>
      <c r="E33" s="102">
        <v>0</v>
      </c>
      <c r="F33" s="104">
        <v>0</v>
      </c>
      <c r="G33" s="102">
        <f>C33</f>
        <v>21404820</v>
      </c>
      <c r="H33" s="102">
        <f>D33</f>
        <v>208</v>
      </c>
      <c r="I33" s="113"/>
      <c r="J33" s="106"/>
      <c r="K33" s="106"/>
    </row>
    <row r="34" spans="1:11" s="251" customFormat="1" ht="21.95" customHeight="1">
      <c r="A34" s="111">
        <v>20</v>
      </c>
      <c r="B34" s="116" t="s">
        <v>184</v>
      </c>
      <c r="C34" s="102">
        <f>G34</f>
        <v>547388</v>
      </c>
      <c r="D34" s="102">
        <v>4</v>
      </c>
      <c r="E34" s="102">
        <v>0</v>
      </c>
      <c r="F34" s="104">
        <v>0</v>
      </c>
      <c r="G34" s="102">
        <v>547388</v>
      </c>
      <c r="H34" s="102">
        <f>D34</f>
        <v>4</v>
      </c>
      <c r="I34" s="115"/>
      <c r="J34" s="106"/>
      <c r="K34" s="106"/>
    </row>
    <row r="35" spans="1:11" s="251" customFormat="1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  <c r="J35" s="106"/>
      <c r="K35" s="106"/>
    </row>
    <row r="36" spans="1:11" s="251" customFormat="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  <c r="J36" s="106"/>
      <c r="K36" s="106"/>
    </row>
    <row r="37" spans="1:11" s="200" customFormat="1" ht="24" customHeight="1">
      <c r="A37" s="111">
        <v>23</v>
      </c>
      <c r="B37" s="45" t="s">
        <v>40</v>
      </c>
      <c r="C37" s="102">
        <f>G37-E37</f>
        <v>955000</v>
      </c>
      <c r="D37" s="102">
        <v>13</v>
      </c>
      <c r="E37" s="102">
        <v>200000</v>
      </c>
      <c r="F37" s="104">
        <v>1</v>
      </c>
      <c r="G37" s="102">
        <v>1155000</v>
      </c>
      <c r="H37" s="102">
        <v>14</v>
      </c>
      <c r="I37" s="113"/>
      <c r="J37" s="106"/>
      <c r="K37" s="106"/>
    </row>
    <row r="38" spans="1:11" s="251" customFormat="1" ht="21.95" customHeight="1">
      <c r="A38" s="111">
        <v>24</v>
      </c>
      <c r="B38" s="45" t="s">
        <v>41</v>
      </c>
      <c r="C38" s="102">
        <f>G38</f>
        <v>1136885</v>
      </c>
      <c r="D38" s="102">
        <v>10</v>
      </c>
      <c r="E38" s="102">
        <v>0</v>
      </c>
      <c r="F38" s="102">
        <v>0</v>
      </c>
      <c r="G38" s="102">
        <v>1136885</v>
      </c>
      <c r="H38" s="102">
        <f>D38+F38</f>
        <v>10</v>
      </c>
      <c r="I38" s="115"/>
      <c r="J38" s="106"/>
      <c r="K38" s="106"/>
    </row>
    <row r="39" spans="1:11" s="251" customFormat="1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1120000</v>
      </c>
      <c r="F39" s="104">
        <v>0</v>
      </c>
      <c r="G39" s="102">
        <v>1120000</v>
      </c>
      <c r="H39" s="102">
        <v>0</v>
      </c>
      <c r="I39" s="228" t="s">
        <v>466</v>
      </c>
      <c r="J39" s="106"/>
      <c r="K39" s="106"/>
    </row>
    <row r="40" spans="1:11" s="251" customFormat="1" ht="21.95" customHeight="1">
      <c r="A40" s="111">
        <v>26</v>
      </c>
      <c r="B40" s="45" t="s">
        <v>46</v>
      </c>
      <c r="C40" s="102">
        <f>G40</f>
        <v>1340349</v>
      </c>
      <c r="D40" s="102">
        <f>H40</f>
        <v>14</v>
      </c>
      <c r="E40" s="102">
        <v>0</v>
      </c>
      <c r="F40" s="104">
        <v>0</v>
      </c>
      <c r="G40" s="102">
        <v>1340349</v>
      </c>
      <c r="H40" s="102">
        <v>14</v>
      </c>
      <c r="I40" s="115"/>
      <c r="J40" s="247"/>
      <c r="K40" s="106"/>
    </row>
    <row r="41" spans="1:11" s="251" customFormat="1" ht="21.95" customHeight="1">
      <c r="A41" s="111">
        <v>27</v>
      </c>
      <c r="B41" s="116" t="s">
        <v>43</v>
      </c>
      <c r="C41" s="102">
        <f>G41</f>
        <v>1152000</v>
      </c>
      <c r="D41" s="102">
        <v>0</v>
      </c>
      <c r="E41" s="102">
        <v>0</v>
      </c>
      <c r="F41" s="104">
        <v>0</v>
      </c>
      <c r="G41" s="102">
        <v>1152000</v>
      </c>
      <c r="H41" s="102">
        <v>0</v>
      </c>
      <c r="I41" s="113"/>
      <c r="J41" s="108"/>
      <c r="K41" s="106"/>
    </row>
    <row r="42" spans="1:11" s="251" customFormat="1" ht="21.95" customHeight="1">
      <c r="A42" s="111">
        <v>28</v>
      </c>
      <c r="B42" s="45" t="s">
        <v>42</v>
      </c>
      <c r="C42" s="102">
        <v>4000000</v>
      </c>
      <c r="D42" s="102">
        <v>0</v>
      </c>
      <c r="E42" s="102">
        <v>0</v>
      </c>
      <c r="F42" s="104">
        <v>0</v>
      </c>
      <c r="G42" s="102">
        <f>C42</f>
        <v>4000000</v>
      </c>
      <c r="H42" s="102">
        <f>D42</f>
        <v>0</v>
      </c>
      <c r="I42" s="225"/>
      <c r="J42" s="106"/>
      <c r="K42" s="106"/>
    </row>
    <row r="43" spans="1:11" s="251" customFormat="1" ht="21.95" customHeight="1">
      <c r="A43" s="111">
        <v>29</v>
      </c>
      <c r="B43" s="45" t="s">
        <v>45</v>
      </c>
      <c r="C43" s="102">
        <f>G43</f>
        <v>52670511</v>
      </c>
      <c r="D43" s="102">
        <v>618</v>
      </c>
      <c r="E43" s="102">
        <v>0</v>
      </c>
      <c r="F43" s="102">
        <v>0</v>
      </c>
      <c r="G43" s="102">
        <v>52670511</v>
      </c>
      <c r="H43" s="102">
        <f>D43+F43</f>
        <v>618</v>
      </c>
      <c r="I43" s="113"/>
      <c r="J43" s="106"/>
      <c r="K43" s="106"/>
    </row>
    <row r="44" spans="1:11" s="81" customFormat="1" ht="21.95" customHeight="1">
      <c r="A44" s="87">
        <v>30</v>
      </c>
      <c r="B44" s="63" t="s">
        <v>47</v>
      </c>
      <c r="C44" s="102">
        <f>G44-E44</f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226"/>
      <c r="J44" s="246"/>
    </row>
    <row r="45" spans="1:11" ht="23.1" customHeight="1">
      <c r="A45" s="402" t="s">
        <v>11</v>
      </c>
      <c r="B45" s="402"/>
      <c r="C45" s="120">
        <f>SUM(C15:C44)</f>
        <v>112873492</v>
      </c>
      <c r="D45" s="120">
        <f t="shared" ref="D45:H45" si="0">SUM(D15:D44)</f>
        <v>1087</v>
      </c>
      <c r="E45" s="120">
        <f>SUM(E15:E44)</f>
        <v>7150000</v>
      </c>
      <c r="F45" s="120">
        <f t="shared" si="0"/>
        <v>225</v>
      </c>
      <c r="G45" s="120">
        <f>SUM(G15:G44)</f>
        <v>120023492</v>
      </c>
      <c r="H45" s="120">
        <f t="shared" si="0"/>
        <v>1312</v>
      </c>
      <c r="I45" s="149"/>
      <c r="J45" s="108"/>
    </row>
    <row r="46" spans="1:11" ht="35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11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  <c r="J47" s="108"/>
    </row>
    <row r="48" spans="1:11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  <c r="J48" s="108"/>
    </row>
    <row r="49" spans="1:11" s="251" customFormat="1" ht="20.100000000000001" customHeight="1">
      <c r="A49" s="111">
        <v>1</v>
      </c>
      <c r="B49" s="122" t="s">
        <v>15</v>
      </c>
      <c r="C49" s="118">
        <v>0</v>
      </c>
      <c r="D49" s="118">
        <v>0</v>
      </c>
      <c r="E49" s="118">
        <f>G49</f>
        <v>0</v>
      </c>
      <c r="F49" s="118">
        <v>0</v>
      </c>
      <c r="G49" s="118">
        <v>0</v>
      </c>
      <c r="H49" s="118">
        <v>0</v>
      </c>
      <c r="I49" s="116"/>
      <c r="J49" s="106"/>
      <c r="K49" s="108"/>
    </row>
    <row r="50" spans="1:11" s="251" customFormat="1" ht="20.100000000000001" customHeight="1">
      <c r="A50" s="111">
        <v>2</v>
      </c>
      <c r="B50" s="122" t="s">
        <v>16</v>
      </c>
      <c r="C50" s="118">
        <v>1589086</v>
      </c>
      <c r="D50" s="118">
        <v>12</v>
      </c>
      <c r="E50" s="118">
        <v>0</v>
      </c>
      <c r="F50" s="118">
        <v>0</v>
      </c>
      <c r="G50" s="118">
        <f>C50</f>
        <v>1589086</v>
      </c>
      <c r="H50" s="103">
        <f>D50</f>
        <v>12</v>
      </c>
      <c r="I50" s="116"/>
      <c r="J50" s="106"/>
      <c r="K50" s="106"/>
    </row>
    <row r="51" spans="1:11" s="251" customFormat="1" ht="20.100000000000001" customHeight="1">
      <c r="A51" s="111">
        <v>3</v>
      </c>
      <c r="B51" s="122" t="s">
        <v>17</v>
      </c>
      <c r="C51" s="118">
        <f>G51</f>
        <v>1615000</v>
      </c>
      <c r="D51" s="118">
        <v>14</v>
      </c>
      <c r="E51" s="118">
        <v>0</v>
      </c>
      <c r="F51" s="118">
        <v>0</v>
      </c>
      <c r="G51" s="118">
        <v>1615000</v>
      </c>
      <c r="H51" s="103">
        <v>14</v>
      </c>
      <c r="I51" s="116"/>
      <c r="J51" s="106"/>
      <c r="K51" s="106"/>
    </row>
    <row r="52" spans="1:11" s="251" customFormat="1" ht="20.100000000000001" customHeight="1">
      <c r="A52" s="111">
        <v>4</v>
      </c>
      <c r="B52" s="122" t="s">
        <v>18</v>
      </c>
      <c r="C52" s="118">
        <f>G52-E52</f>
        <v>511227</v>
      </c>
      <c r="D52" s="118">
        <v>5</v>
      </c>
      <c r="E52" s="118">
        <v>363000</v>
      </c>
      <c r="F52" s="118">
        <v>15</v>
      </c>
      <c r="G52" s="118">
        <v>874227</v>
      </c>
      <c r="H52" s="103">
        <f>D52+F52</f>
        <v>20</v>
      </c>
      <c r="I52" s="116"/>
      <c r="J52" s="108"/>
      <c r="K52" s="106"/>
    </row>
    <row r="53" spans="1:11" s="251" customFormat="1" ht="20.100000000000001" customHeight="1">
      <c r="A53" s="111">
        <v>5</v>
      </c>
      <c r="B53" s="122" t="s">
        <v>19</v>
      </c>
      <c r="C53" s="118">
        <f>G53</f>
        <v>1129343</v>
      </c>
      <c r="D53" s="118">
        <v>11</v>
      </c>
      <c r="E53" s="118">
        <v>0</v>
      </c>
      <c r="F53" s="118">
        <v>0</v>
      </c>
      <c r="G53" s="118">
        <v>1129343</v>
      </c>
      <c r="H53" s="103">
        <f>D53</f>
        <v>11</v>
      </c>
      <c r="I53" s="116"/>
      <c r="J53" s="108"/>
      <c r="K53" s="106"/>
    </row>
    <row r="54" spans="1:11" ht="20.100000000000001" customHeight="1">
      <c r="A54" s="402" t="s">
        <v>10</v>
      </c>
      <c r="B54" s="402"/>
      <c r="C54" s="120">
        <f>SUM(C49:C53)</f>
        <v>4844656</v>
      </c>
      <c r="D54" s="120">
        <f>SUM(D50:D53)</f>
        <v>42</v>
      </c>
      <c r="E54" s="120">
        <f>SUM(E49:E53)</f>
        <v>363000</v>
      </c>
      <c r="F54" s="120">
        <f>SUM(F49:F53)</f>
        <v>15</v>
      </c>
      <c r="G54" s="120">
        <f>SUM(G49:G53)</f>
        <v>5207656</v>
      </c>
      <c r="H54" s="123">
        <f>D54+F54</f>
        <v>57</v>
      </c>
      <c r="I54" s="116"/>
      <c r="J54" s="108"/>
    </row>
    <row r="55" spans="1:11" ht="27.95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11" ht="17.100000000000001" customHeight="1">
      <c r="A56" s="402" t="s">
        <v>0</v>
      </c>
      <c r="B56" s="402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11" ht="17.100000000000001" customHeight="1">
      <c r="A57" s="402"/>
      <c r="B57" s="402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11" s="200" customFormat="1" ht="20.100000000000001" customHeight="1">
      <c r="A58" s="113">
        <v>1</v>
      </c>
      <c r="B58" s="215" t="s">
        <v>313</v>
      </c>
      <c r="C58" s="219">
        <v>350000</v>
      </c>
      <c r="D58" s="104">
        <v>1</v>
      </c>
      <c r="E58" s="102">
        <v>0</v>
      </c>
      <c r="F58" s="102">
        <v>0</v>
      </c>
      <c r="G58" s="102">
        <f t="shared" ref="G58:G64" si="1">C58</f>
        <v>350000</v>
      </c>
      <c r="H58" s="104">
        <v>1</v>
      </c>
      <c r="I58" s="65"/>
      <c r="J58" s="106"/>
      <c r="K58" s="106"/>
    </row>
    <row r="59" spans="1:11" s="200" customFormat="1" ht="20.100000000000001" customHeight="1">
      <c r="A59" s="113">
        <v>2</v>
      </c>
      <c r="B59" s="215" t="s">
        <v>373</v>
      </c>
      <c r="C59" s="219">
        <v>300000</v>
      </c>
      <c r="D59" s="104">
        <v>1</v>
      </c>
      <c r="E59" s="102">
        <v>0</v>
      </c>
      <c r="F59" s="102">
        <v>0</v>
      </c>
      <c r="G59" s="102">
        <f t="shared" si="1"/>
        <v>300000</v>
      </c>
      <c r="H59" s="104">
        <v>1</v>
      </c>
      <c r="I59" s="65"/>
      <c r="J59" s="106"/>
      <c r="K59" s="106"/>
    </row>
    <row r="60" spans="1:11" s="200" customFormat="1" ht="20.100000000000001" customHeight="1">
      <c r="A60" s="113">
        <v>3</v>
      </c>
      <c r="B60" s="215" t="s">
        <v>316</v>
      </c>
      <c r="C60" s="219">
        <v>200000</v>
      </c>
      <c r="D60" s="104">
        <v>1</v>
      </c>
      <c r="E60" s="102">
        <v>0</v>
      </c>
      <c r="F60" s="102">
        <v>0</v>
      </c>
      <c r="G60" s="102">
        <f t="shared" si="1"/>
        <v>200000</v>
      </c>
      <c r="H60" s="104">
        <v>1</v>
      </c>
      <c r="I60" s="65"/>
      <c r="J60" s="108"/>
      <c r="K60" s="106"/>
    </row>
    <row r="61" spans="1:11" s="200" customFormat="1" ht="20.100000000000001" customHeight="1">
      <c r="A61" s="113">
        <v>4</v>
      </c>
      <c r="B61" s="215" t="s">
        <v>378</v>
      </c>
      <c r="C61" s="219">
        <v>300000</v>
      </c>
      <c r="D61" s="104">
        <v>1</v>
      </c>
      <c r="E61" s="102">
        <v>0</v>
      </c>
      <c r="F61" s="102">
        <v>0</v>
      </c>
      <c r="G61" s="102">
        <f t="shared" si="1"/>
        <v>300000</v>
      </c>
      <c r="H61" s="104">
        <v>1</v>
      </c>
      <c r="I61" s="65"/>
      <c r="J61" s="106"/>
      <c r="K61" s="106"/>
    </row>
    <row r="62" spans="1:11" s="200" customFormat="1" ht="20.100000000000001" customHeight="1">
      <c r="A62" s="113">
        <v>5</v>
      </c>
      <c r="B62" s="215" t="s">
        <v>469</v>
      </c>
      <c r="C62" s="219">
        <v>300000</v>
      </c>
      <c r="D62" s="104">
        <v>1</v>
      </c>
      <c r="E62" s="102">
        <v>0</v>
      </c>
      <c r="F62" s="102">
        <v>0</v>
      </c>
      <c r="G62" s="102">
        <f t="shared" si="1"/>
        <v>300000</v>
      </c>
      <c r="H62" s="104">
        <v>1</v>
      </c>
      <c r="I62" s="65"/>
      <c r="J62" s="106"/>
      <c r="K62" s="106"/>
    </row>
    <row r="63" spans="1:11" s="200" customFormat="1" ht="20.100000000000001" customHeight="1">
      <c r="A63" s="113">
        <v>6</v>
      </c>
      <c r="B63" s="215" t="s">
        <v>448</v>
      </c>
      <c r="C63" s="219">
        <v>800000</v>
      </c>
      <c r="D63" s="104">
        <v>1</v>
      </c>
      <c r="E63" s="102">
        <v>0</v>
      </c>
      <c r="F63" s="102">
        <v>0</v>
      </c>
      <c r="G63" s="102">
        <f t="shared" si="1"/>
        <v>800000</v>
      </c>
      <c r="H63" s="104">
        <v>1</v>
      </c>
      <c r="I63" s="65"/>
      <c r="J63" s="106"/>
      <c r="K63" s="106"/>
    </row>
    <row r="64" spans="1:11" s="200" customFormat="1" ht="20.100000000000001" customHeight="1">
      <c r="A64" s="113">
        <v>7</v>
      </c>
      <c r="B64" s="215" t="s">
        <v>325</v>
      </c>
      <c r="C64" s="219">
        <v>1395000</v>
      </c>
      <c r="D64" s="104">
        <v>1</v>
      </c>
      <c r="E64" s="102">
        <v>0</v>
      </c>
      <c r="F64" s="102">
        <v>0</v>
      </c>
      <c r="G64" s="102">
        <f t="shared" si="1"/>
        <v>1395000</v>
      </c>
      <c r="H64" s="104">
        <v>1</v>
      </c>
      <c r="I64" s="65"/>
      <c r="J64" s="106"/>
      <c r="K64" s="106"/>
    </row>
    <row r="65" spans="1:11" s="251" customFormat="1" ht="20.100000000000001" customHeight="1">
      <c r="A65" s="113">
        <v>8</v>
      </c>
      <c r="B65" s="215" t="s">
        <v>435</v>
      </c>
      <c r="C65" s="219">
        <v>1200000</v>
      </c>
      <c r="D65" s="219">
        <v>1</v>
      </c>
      <c r="E65" s="102">
        <v>0</v>
      </c>
      <c r="F65" s="102">
        <v>0</v>
      </c>
      <c r="G65" s="102">
        <f t="shared" ref="G65:G71" si="2">C65+E65</f>
        <v>1200000</v>
      </c>
      <c r="H65" s="104">
        <v>1</v>
      </c>
      <c r="I65" s="65"/>
      <c r="J65" s="106"/>
      <c r="K65" s="106"/>
    </row>
    <row r="66" spans="1:11" s="251" customFormat="1" ht="20.100000000000001" customHeight="1">
      <c r="A66" s="113">
        <v>9</v>
      </c>
      <c r="B66" s="215" t="s">
        <v>465</v>
      </c>
      <c r="C66" s="219">
        <v>500000</v>
      </c>
      <c r="D66" s="219">
        <v>1</v>
      </c>
      <c r="E66" s="102">
        <v>0</v>
      </c>
      <c r="F66" s="102">
        <v>0</v>
      </c>
      <c r="G66" s="102">
        <f t="shared" si="2"/>
        <v>500000</v>
      </c>
      <c r="H66" s="104">
        <v>1</v>
      </c>
      <c r="I66" s="65"/>
      <c r="J66" s="106"/>
      <c r="K66" s="106"/>
    </row>
    <row r="67" spans="1:11" s="200" customFormat="1" ht="20.100000000000001" customHeight="1">
      <c r="A67" s="113">
        <v>10</v>
      </c>
      <c r="B67" s="215" t="s">
        <v>358</v>
      </c>
      <c r="C67" s="219">
        <v>0</v>
      </c>
      <c r="D67" s="219">
        <v>0</v>
      </c>
      <c r="E67" s="102">
        <v>50000</v>
      </c>
      <c r="F67" s="102">
        <v>1</v>
      </c>
      <c r="G67" s="102">
        <f t="shared" si="2"/>
        <v>50000</v>
      </c>
      <c r="H67" s="104">
        <v>1</v>
      </c>
      <c r="I67" s="65"/>
      <c r="J67" s="106"/>
      <c r="K67" s="106"/>
    </row>
    <row r="68" spans="1:11" s="200" customFormat="1" ht="20.100000000000001" customHeight="1">
      <c r="A68" s="113">
        <v>11</v>
      </c>
      <c r="B68" s="215" t="s">
        <v>320</v>
      </c>
      <c r="C68" s="219">
        <v>0</v>
      </c>
      <c r="D68" s="219">
        <v>0</v>
      </c>
      <c r="E68" s="102">
        <v>50000</v>
      </c>
      <c r="F68" s="102">
        <v>1</v>
      </c>
      <c r="G68" s="102">
        <f t="shared" si="2"/>
        <v>50000</v>
      </c>
      <c r="H68" s="104">
        <v>1</v>
      </c>
      <c r="I68" s="65"/>
      <c r="J68" s="106"/>
      <c r="K68" s="106"/>
    </row>
    <row r="69" spans="1:11" s="200" customFormat="1" ht="20.100000000000001" customHeight="1">
      <c r="A69" s="113">
        <v>12</v>
      </c>
      <c r="B69" s="215" t="s">
        <v>467</v>
      </c>
      <c r="C69" s="219">
        <v>0</v>
      </c>
      <c r="D69" s="219">
        <v>0</v>
      </c>
      <c r="E69" s="102">
        <v>29950000</v>
      </c>
      <c r="F69" s="102" t="s">
        <v>127</v>
      </c>
      <c r="G69" s="102">
        <f t="shared" si="2"/>
        <v>29950000</v>
      </c>
      <c r="H69" s="104" t="s">
        <v>127</v>
      </c>
      <c r="I69" s="65"/>
      <c r="J69" s="106"/>
      <c r="K69" s="106"/>
    </row>
    <row r="70" spans="1:11" s="200" customFormat="1" ht="20.100000000000001" customHeight="1">
      <c r="A70" s="113">
        <v>13</v>
      </c>
      <c r="B70" s="255" t="s">
        <v>463</v>
      </c>
      <c r="C70" s="219">
        <v>200000</v>
      </c>
      <c r="D70" s="219">
        <v>1</v>
      </c>
      <c r="E70" s="102">
        <v>0</v>
      </c>
      <c r="F70" s="102">
        <v>0</v>
      </c>
      <c r="G70" s="102">
        <f t="shared" si="2"/>
        <v>200000</v>
      </c>
      <c r="H70" s="104">
        <v>1</v>
      </c>
      <c r="I70" s="65"/>
      <c r="J70" s="106"/>
      <c r="K70" s="106"/>
    </row>
    <row r="71" spans="1:11" s="200" customFormat="1" ht="20.100000000000001" customHeight="1">
      <c r="A71" s="113">
        <v>14</v>
      </c>
      <c r="B71" s="215" t="s">
        <v>464</v>
      </c>
      <c r="C71" s="219">
        <v>250000</v>
      </c>
      <c r="D71" s="219">
        <v>1</v>
      </c>
      <c r="E71" s="102">
        <v>0</v>
      </c>
      <c r="F71" s="102">
        <v>0</v>
      </c>
      <c r="G71" s="102">
        <f t="shared" si="2"/>
        <v>250000</v>
      </c>
      <c r="H71" s="104">
        <v>1</v>
      </c>
      <c r="I71" s="65"/>
      <c r="J71" s="106"/>
      <c r="K71" s="106"/>
    </row>
    <row r="72" spans="1:11" s="251" customFormat="1" ht="20.100000000000001" customHeight="1">
      <c r="A72" s="113">
        <v>15</v>
      </c>
      <c r="B72" s="65" t="s">
        <v>468</v>
      </c>
      <c r="C72" s="102">
        <v>223700</v>
      </c>
      <c r="D72" s="104">
        <v>1</v>
      </c>
      <c r="E72" s="102">
        <v>0</v>
      </c>
      <c r="F72" s="102">
        <v>0</v>
      </c>
      <c r="G72" s="102">
        <f t="shared" ref="G72:G74" si="3">C72</f>
        <v>223700</v>
      </c>
      <c r="H72" s="104">
        <v>1</v>
      </c>
      <c r="I72" s="65"/>
      <c r="J72" s="106"/>
      <c r="K72" s="106"/>
    </row>
    <row r="73" spans="1:11" s="200" customFormat="1" ht="20.100000000000001" customHeight="1">
      <c r="A73" s="113">
        <v>16</v>
      </c>
      <c r="B73" s="215" t="s">
        <v>437</v>
      </c>
      <c r="C73" s="219">
        <v>220000</v>
      </c>
      <c r="D73" s="104">
        <v>1</v>
      </c>
      <c r="E73" s="102">
        <v>0</v>
      </c>
      <c r="F73" s="102">
        <v>0</v>
      </c>
      <c r="G73" s="102">
        <f t="shared" si="3"/>
        <v>220000</v>
      </c>
      <c r="H73" s="104">
        <v>1</v>
      </c>
      <c r="I73" s="65"/>
      <c r="J73" s="106"/>
      <c r="K73" s="106"/>
    </row>
    <row r="74" spans="1:11" s="200" customFormat="1" ht="20.100000000000001" customHeight="1">
      <c r="A74" s="113">
        <v>17</v>
      </c>
      <c r="B74" s="215" t="s">
        <v>470</v>
      </c>
      <c r="C74" s="219">
        <v>150000</v>
      </c>
      <c r="D74" s="104">
        <v>1</v>
      </c>
      <c r="E74" s="102">
        <v>0</v>
      </c>
      <c r="F74" s="102">
        <v>0</v>
      </c>
      <c r="G74" s="102">
        <f t="shared" si="3"/>
        <v>150000</v>
      </c>
      <c r="H74" s="104">
        <v>1</v>
      </c>
      <c r="I74" s="65"/>
      <c r="J74" s="106"/>
      <c r="K74" s="106"/>
    </row>
    <row r="75" spans="1:11" s="251" customFormat="1" ht="20.100000000000001" customHeight="1">
      <c r="A75" s="113">
        <v>18</v>
      </c>
      <c r="B75" s="65" t="s">
        <v>323</v>
      </c>
      <c r="C75" s="102">
        <v>100000</v>
      </c>
      <c r="D75" s="104">
        <v>1</v>
      </c>
      <c r="E75" s="102">
        <v>0</v>
      </c>
      <c r="F75" s="102">
        <v>0</v>
      </c>
      <c r="G75" s="102">
        <f t="shared" ref="G75" si="4">C75</f>
        <v>100000</v>
      </c>
      <c r="H75" s="104">
        <v>1</v>
      </c>
      <c r="I75" s="65"/>
      <c r="J75" s="106"/>
      <c r="K75" s="106"/>
    </row>
    <row r="76" spans="1:11" ht="20.100000000000001" customHeight="1">
      <c r="A76" s="365" t="s">
        <v>11</v>
      </c>
      <c r="B76" s="365"/>
      <c r="C76" s="217">
        <f t="shared" ref="C76:H76" si="5">SUM(C58:C75)</f>
        <v>6488700</v>
      </c>
      <c r="D76" s="217">
        <f t="shared" si="5"/>
        <v>15</v>
      </c>
      <c r="E76" s="217">
        <f t="shared" si="5"/>
        <v>30050000</v>
      </c>
      <c r="F76" s="217">
        <f t="shared" si="5"/>
        <v>2</v>
      </c>
      <c r="G76" s="217">
        <f t="shared" si="5"/>
        <v>36538700</v>
      </c>
      <c r="H76" s="217">
        <f t="shared" si="5"/>
        <v>17</v>
      </c>
      <c r="I76" s="65"/>
      <c r="J76" s="108"/>
    </row>
    <row r="77" spans="1:11" s="19" customFormat="1" ht="27.95" customHeight="1">
      <c r="A77" s="42" t="s">
        <v>69</v>
      </c>
      <c r="B77" s="260" t="s">
        <v>67</v>
      </c>
      <c r="C77" s="261"/>
      <c r="D77" s="261"/>
      <c r="E77" s="261"/>
      <c r="F77" s="261"/>
      <c r="G77" s="261"/>
      <c r="H77" s="261"/>
      <c r="I77" s="262"/>
      <c r="J77" s="24"/>
    </row>
    <row r="78" spans="1:11" s="19" customFormat="1" ht="27.95" customHeight="1">
      <c r="A78" s="77" t="s">
        <v>52</v>
      </c>
      <c r="B78" s="59" t="s">
        <v>66</v>
      </c>
      <c r="C78" s="31"/>
      <c r="D78" s="31"/>
      <c r="E78" s="31"/>
      <c r="F78" s="31"/>
      <c r="G78" s="31"/>
      <c r="H78" s="31"/>
      <c r="I78" s="32"/>
      <c r="K78" s="24"/>
    </row>
    <row r="79" spans="1:11" s="19" customFormat="1" ht="33" customHeight="1" thickBot="1">
      <c r="A79" s="46" t="s">
        <v>0</v>
      </c>
      <c r="B79" s="84" t="s">
        <v>53</v>
      </c>
      <c r="C79" s="282" t="s">
        <v>55</v>
      </c>
      <c r="D79" s="296"/>
      <c r="E79" s="283"/>
      <c r="F79" s="282" t="s">
        <v>56</v>
      </c>
      <c r="G79" s="296"/>
      <c r="H79" s="282" t="s">
        <v>57</v>
      </c>
      <c r="I79" s="283"/>
      <c r="K79" s="24"/>
    </row>
    <row r="80" spans="1:11" s="19" customFormat="1" ht="20.100000000000001" customHeight="1">
      <c r="A80" s="35" t="s">
        <v>255</v>
      </c>
      <c r="B80" s="35" t="s">
        <v>471</v>
      </c>
      <c r="C80" s="284" t="s">
        <v>13</v>
      </c>
      <c r="D80" s="285"/>
      <c r="E80" s="286"/>
      <c r="F80" s="304" t="s">
        <v>62</v>
      </c>
      <c r="G80" s="305"/>
      <c r="H80" s="350">
        <v>570000</v>
      </c>
      <c r="I80" s="351"/>
      <c r="K80" s="24"/>
    </row>
    <row r="81" spans="1:11" s="19" customFormat="1" ht="20.100000000000001" customHeight="1">
      <c r="A81" s="35" t="s">
        <v>258</v>
      </c>
      <c r="B81" s="35" t="s">
        <v>471</v>
      </c>
      <c r="C81" s="268" t="s">
        <v>13</v>
      </c>
      <c r="D81" s="269"/>
      <c r="E81" s="270"/>
      <c r="F81" s="304" t="s">
        <v>62</v>
      </c>
      <c r="G81" s="305"/>
      <c r="H81" s="350">
        <v>220000</v>
      </c>
      <c r="I81" s="351"/>
      <c r="K81" s="24"/>
    </row>
    <row r="82" spans="1:11" s="19" customFormat="1" ht="20.100000000000001" customHeight="1">
      <c r="A82" s="35" t="s">
        <v>259</v>
      </c>
      <c r="B82" s="35" t="s">
        <v>471</v>
      </c>
      <c r="C82" s="268" t="s">
        <v>13</v>
      </c>
      <c r="D82" s="269"/>
      <c r="E82" s="270"/>
      <c r="F82" s="304" t="s">
        <v>62</v>
      </c>
      <c r="G82" s="305"/>
      <c r="H82" s="266">
        <v>180000</v>
      </c>
      <c r="I82" s="267"/>
      <c r="K82" s="24"/>
    </row>
    <row r="83" spans="1:11" s="19" customFormat="1" ht="20.100000000000001" customHeight="1">
      <c r="A83" s="35" t="s">
        <v>260</v>
      </c>
      <c r="B83" s="35" t="s">
        <v>471</v>
      </c>
      <c r="C83" s="268" t="s">
        <v>13</v>
      </c>
      <c r="D83" s="269"/>
      <c r="E83" s="270"/>
      <c r="F83" s="304" t="s">
        <v>62</v>
      </c>
      <c r="G83" s="305"/>
      <c r="H83" s="266">
        <v>200000</v>
      </c>
      <c r="I83" s="267"/>
      <c r="K83" s="24"/>
    </row>
    <row r="84" spans="1:11" s="19" customFormat="1" ht="20.100000000000001" customHeight="1">
      <c r="A84" s="35" t="s">
        <v>261</v>
      </c>
      <c r="B84" s="35" t="s">
        <v>471</v>
      </c>
      <c r="C84" s="268" t="s">
        <v>13</v>
      </c>
      <c r="D84" s="269"/>
      <c r="E84" s="270"/>
      <c r="F84" s="304" t="s">
        <v>62</v>
      </c>
      <c r="G84" s="305"/>
      <c r="H84" s="266">
        <v>1000000</v>
      </c>
      <c r="I84" s="267"/>
      <c r="K84" s="24"/>
    </row>
    <row r="85" spans="1:11" s="19" customFormat="1" ht="20.100000000000001" customHeight="1">
      <c r="A85" s="35" t="s">
        <v>264</v>
      </c>
      <c r="B85" s="35" t="s">
        <v>471</v>
      </c>
      <c r="C85" s="268" t="s">
        <v>13</v>
      </c>
      <c r="D85" s="269"/>
      <c r="E85" s="270"/>
      <c r="F85" s="304" t="s">
        <v>62</v>
      </c>
      <c r="G85" s="305"/>
      <c r="H85" s="266">
        <v>210000</v>
      </c>
      <c r="I85" s="267"/>
      <c r="K85" s="24"/>
    </row>
    <row r="86" spans="1:11" s="19" customFormat="1" ht="20.100000000000001" customHeight="1">
      <c r="A86" s="35" t="s">
        <v>265</v>
      </c>
      <c r="B86" s="35" t="s">
        <v>471</v>
      </c>
      <c r="C86" s="268" t="s">
        <v>13</v>
      </c>
      <c r="D86" s="269"/>
      <c r="E86" s="270"/>
      <c r="F86" s="304" t="s">
        <v>62</v>
      </c>
      <c r="G86" s="305"/>
      <c r="H86" s="266">
        <v>500000</v>
      </c>
      <c r="I86" s="267"/>
      <c r="J86" s="61"/>
      <c r="K86" s="24"/>
    </row>
    <row r="87" spans="1:11" s="19" customFormat="1" ht="20.100000000000001" customHeight="1">
      <c r="A87" s="35" t="s">
        <v>268</v>
      </c>
      <c r="B87" s="35" t="s">
        <v>472</v>
      </c>
      <c r="C87" s="268" t="s">
        <v>13</v>
      </c>
      <c r="D87" s="269"/>
      <c r="E87" s="270"/>
      <c r="F87" s="304" t="s">
        <v>473</v>
      </c>
      <c r="G87" s="305"/>
      <c r="H87" s="266">
        <v>5000000</v>
      </c>
      <c r="I87" s="267"/>
      <c r="J87" s="61"/>
      <c r="K87" s="24"/>
    </row>
    <row r="88" spans="1:11" s="19" customFormat="1" ht="20.100000000000001" customHeight="1">
      <c r="A88" s="35" t="s">
        <v>270</v>
      </c>
      <c r="B88" s="35" t="s">
        <v>472</v>
      </c>
      <c r="C88" s="268" t="s">
        <v>13</v>
      </c>
      <c r="D88" s="269"/>
      <c r="E88" s="270"/>
      <c r="F88" s="304" t="s">
        <v>62</v>
      </c>
      <c r="G88" s="305"/>
      <c r="H88" s="266">
        <v>5000000</v>
      </c>
      <c r="I88" s="267"/>
      <c r="J88" s="61"/>
      <c r="K88" s="24"/>
    </row>
    <row r="89" spans="1:11" s="19" customFormat="1" ht="20.100000000000001" customHeight="1">
      <c r="A89" s="35" t="s">
        <v>271</v>
      </c>
      <c r="B89" s="35" t="s">
        <v>474</v>
      </c>
      <c r="C89" s="268" t="s">
        <v>13</v>
      </c>
      <c r="D89" s="269"/>
      <c r="E89" s="270"/>
      <c r="F89" s="304" t="s">
        <v>62</v>
      </c>
      <c r="G89" s="305"/>
      <c r="H89" s="266">
        <v>500000</v>
      </c>
      <c r="I89" s="267"/>
      <c r="J89" s="61"/>
      <c r="K89" s="24"/>
    </row>
    <row r="90" spans="1:11" s="19" customFormat="1" ht="20.100000000000001" customHeight="1">
      <c r="A90" s="35" t="s">
        <v>272</v>
      </c>
      <c r="B90" s="35" t="s">
        <v>474</v>
      </c>
      <c r="C90" s="273" t="s">
        <v>13</v>
      </c>
      <c r="D90" s="274"/>
      <c r="E90" s="275"/>
      <c r="F90" s="304" t="s">
        <v>62</v>
      </c>
      <c r="G90" s="305"/>
      <c r="H90" s="266">
        <v>1925000</v>
      </c>
      <c r="I90" s="267"/>
      <c r="J90" s="61"/>
      <c r="K90" s="24"/>
    </row>
    <row r="91" spans="1:11" s="19" customFormat="1" ht="20.100000000000001" customHeight="1">
      <c r="A91" s="35" t="s">
        <v>273</v>
      </c>
      <c r="B91" s="35" t="s">
        <v>475</v>
      </c>
      <c r="C91" s="268" t="s">
        <v>71</v>
      </c>
      <c r="D91" s="269"/>
      <c r="E91" s="270"/>
      <c r="F91" s="271" t="s">
        <v>78</v>
      </c>
      <c r="G91" s="272"/>
      <c r="H91" s="266">
        <f>F120/5</f>
        <v>7512600</v>
      </c>
      <c r="I91" s="267"/>
      <c r="J91" s="61"/>
      <c r="K91" s="24"/>
    </row>
    <row r="92" spans="1:11" s="19" customFormat="1" ht="20.100000000000001" customHeight="1">
      <c r="A92" s="75"/>
      <c r="B92" s="72" t="s">
        <v>10</v>
      </c>
      <c r="C92" s="276" t="s">
        <v>478</v>
      </c>
      <c r="D92" s="281"/>
      <c r="E92" s="277"/>
      <c r="F92" s="62"/>
      <c r="G92" s="62"/>
      <c r="H92" s="297">
        <f>SUM(H80:H91)</f>
        <v>22817600</v>
      </c>
      <c r="I92" s="297"/>
      <c r="K92" s="24"/>
    </row>
    <row r="93" spans="1:11" s="19" customFormat="1" ht="29.1" customHeight="1">
      <c r="A93" s="77" t="s">
        <v>64</v>
      </c>
      <c r="B93" s="74" t="s">
        <v>65</v>
      </c>
      <c r="C93" s="43"/>
      <c r="D93" s="43"/>
      <c r="E93" s="43"/>
      <c r="F93" s="43"/>
      <c r="G93" s="43"/>
      <c r="H93" s="43"/>
      <c r="I93" s="44"/>
      <c r="K93" s="24"/>
    </row>
    <row r="94" spans="1:11" s="19" customFormat="1" ht="33" customHeight="1" thickBot="1">
      <c r="A94" s="46" t="s">
        <v>0</v>
      </c>
      <c r="B94" s="84" t="s">
        <v>53</v>
      </c>
      <c r="C94" s="85" t="s">
        <v>54</v>
      </c>
      <c r="D94" s="321" t="s">
        <v>55</v>
      </c>
      <c r="E94" s="321"/>
      <c r="F94" s="321" t="s">
        <v>56</v>
      </c>
      <c r="G94" s="321"/>
      <c r="H94" s="321" t="s">
        <v>57</v>
      </c>
      <c r="I94" s="321"/>
      <c r="K94" s="24"/>
    </row>
    <row r="95" spans="1:11" s="19" customFormat="1" ht="21.95" customHeight="1">
      <c r="A95" s="36" t="s">
        <v>255</v>
      </c>
      <c r="B95" s="35" t="s">
        <v>471</v>
      </c>
      <c r="C95" s="37" t="s">
        <v>61</v>
      </c>
      <c r="D95" s="268" t="s">
        <v>13</v>
      </c>
      <c r="E95" s="270"/>
      <c r="F95" s="546" t="s">
        <v>59</v>
      </c>
      <c r="G95" s="547"/>
      <c r="H95" s="312">
        <v>5750000</v>
      </c>
      <c r="I95" s="312"/>
      <c r="K95" s="24"/>
    </row>
    <row r="96" spans="1:11" s="19" customFormat="1" ht="21.95" customHeight="1">
      <c r="A96" s="36" t="s">
        <v>258</v>
      </c>
      <c r="B96" s="35" t="s">
        <v>471</v>
      </c>
      <c r="C96" s="37" t="s">
        <v>61</v>
      </c>
      <c r="D96" s="268" t="s">
        <v>13</v>
      </c>
      <c r="E96" s="270"/>
      <c r="F96" s="546" t="s">
        <v>59</v>
      </c>
      <c r="G96" s="547"/>
      <c r="H96" s="312">
        <v>5050000</v>
      </c>
      <c r="I96" s="312"/>
      <c r="K96" s="24"/>
    </row>
    <row r="97" spans="1:11" s="19" customFormat="1" ht="21.95" customHeight="1">
      <c r="A97" s="36" t="s">
        <v>259</v>
      </c>
      <c r="B97" s="35" t="s">
        <v>471</v>
      </c>
      <c r="C97" s="37" t="s">
        <v>61</v>
      </c>
      <c r="D97" s="268" t="s">
        <v>13</v>
      </c>
      <c r="E97" s="270"/>
      <c r="F97" s="546" t="s">
        <v>59</v>
      </c>
      <c r="G97" s="547"/>
      <c r="H97" s="312">
        <v>5000000</v>
      </c>
      <c r="I97" s="312"/>
      <c r="K97" s="24"/>
    </row>
    <row r="98" spans="1:11" s="19" customFormat="1" ht="21.95" customHeight="1">
      <c r="A98" s="36" t="s">
        <v>260</v>
      </c>
      <c r="B98" s="35" t="s">
        <v>471</v>
      </c>
      <c r="C98" s="37" t="s">
        <v>61</v>
      </c>
      <c r="D98" s="268" t="s">
        <v>13</v>
      </c>
      <c r="E98" s="270"/>
      <c r="F98" s="546" t="s">
        <v>59</v>
      </c>
      <c r="G98" s="547"/>
      <c r="H98" s="312">
        <v>25800000</v>
      </c>
      <c r="I98" s="312"/>
      <c r="K98" s="24"/>
    </row>
    <row r="99" spans="1:11" s="19" customFormat="1" ht="21.95" customHeight="1">
      <c r="A99" s="36" t="s">
        <v>261</v>
      </c>
      <c r="B99" s="35" t="s">
        <v>471</v>
      </c>
      <c r="C99" s="37" t="s">
        <v>61</v>
      </c>
      <c r="D99" s="268" t="s">
        <v>13</v>
      </c>
      <c r="E99" s="270"/>
      <c r="F99" s="546" t="s">
        <v>62</v>
      </c>
      <c r="G99" s="547"/>
      <c r="H99" s="312">
        <v>6000000</v>
      </c>
      <c r="I99" s="312"/>
      <c r="K99" s="24"/>
    </row>
    <row r="100" spans="1:11" s="19" customFormat="1" ht="21.95" customHeight="1">
      <c r="A100" s="36" t="s">
        <v>264</v>
      </c>
      <c r="B100" s="35" t="s">
        <v>471</v>
      </c>
      <c r="C100" s="37" t="s">
        <v>58</v>
      </c>
      <c r="D100" s="268" t="s">
        <v>13</v>
      </c>
      <c r="E100" s="270"/>
      <c r="F100" s="546" t="s">
        <v>60</v>
      </c>
      <c r="G100" s="547"/>
      <c r="H100" s="312">
        <v>2000000</v>
      </c>
      <c r="I100" s="312"/>
      <c r="K100" s="24"/>
    </row>
    <row r="101" spans="1:11" s="19" customFormat="1" ht="21.95" customHeight="1">
      <c r="A101" s="36" t="s">
        <v>265</v>
      </c>
      <c r="B101" s="35" t="s">
        <v>471</v>
      </c>
      <c r="C101" s="37" t="s">
        <v>58</v>
      </c>
      <c r="D101" s="268" t="s">
        <v>13</v>
      </c>
      <c r="E101" s="270"/>
      <c r="F101" s="546" t="s">
        <v>59</v>
      </c>
      <c r="G101" s="547"/>
      <c r="H101" s="312">
        <v>1500000</v>
      </c>
      <c r="I101" s="312"/>
      <c r="K101" s="24"/>
    </row>
    <row r="102" spans="1:11" s="19" customFormat="1" ht="21.95" customHeight="1">
      <c r="A102" s="36" t="s">
        <v>268</v>
      </c>
      <c r="B102" s="35" t="s">
        <v>471</v>
      </c>
      <c r="C102" s="37" t="s">
        <v>58</v>
      </c>
      <c r="D102" s="268" t="s">
        <v>13</v>
      </c>
      <c r="E102" s="270"/>
      <c r="F102" s="546" t="s">
        <v>59</v>
      </c>
      <c r="G102" s="547"/>
      <c r="H102" s="312">
        <v>1500000</v>
      </c>
      <c r="I102" s="312"/>
      <c r="K102" s="24"/>
    </row>
    <row r="103" spans="1:11" s="19" customFormat="1" ht="21.95" customHeight="1">
      <c r="A103" s="36" t="s">
        <v>270</v>
      </c>
      <c r="B103" s="35" t="s">
        <v>471</v>
      </c>
      <c r="C103" s="37" t="s">
        <v>58</v>
      </c>
      <c r="D103" s="268" t="s">
        <v>13</v>
      </c>
      <c r="E103" s="270"/>
      <c r="F103" s="546" t="s">
        <v>59</v>
      </c>
      <c r="G103" s="547"/>
      <c r="H103" s="266">
        <v>1500000</v>
      </c>
      <c r="I103" s="267"/>
      <c r="K103" s="24"/>
    </row>
    <row r="104" spans="1:11" s="19" customFormat="1" ht="21.95" customHeight="1">
      <c r="A104" s="36" t="s">
        <v>271</v>
      </c>
      <c r="B104" s="35" t="s">
        <v>471</v>
      </c>
      <c r="C104" s="37" t="s">
        <v>61</v>
      </c>
      <c r="D104" s="268" t="s">
        <v>13</v>
      </c>
      <c r="E104" s="270"/>
      <c r="F104" s="546" t="s">
        <v>62</v>
      </c>
      <c r="G104" s="547"/>
      <c r="H104" s="266">
        <v>600000</v>
      </c>
      <c r="I104" s="267"/>
      <c r="K104" s="24"/>
    </row>
    <row r="105" spans="1:11" s="19" customFormat="1" ht="21.95" customHeight="1">
      <c r="A105" s="36" t="s">
        <v>272</v>
      </c>
      <c r="B105" s="35" t="s">
        <v>471</v>
      </c>
      <c r="C105" s="37" t="s">
        <v>58</v>
      </c>
      <c r="D105" s="268" t="s">
        <v>13</v>
      </c>
      <c r="E105" s="270"/>
      <c r="F105" s="546" t="s">
        <v>59</v>
      </c>
      <c r="G105" s="547"/>
      <c r="H105" s="266">
        <v>1500000</v>
      </c>
      <c r="I105" s="267"/>
      <c r="K105" s="24"/>
    </row>
    <row r="106" spans="1:11" s="19" customFormat="1" ht="21.95" customHeight="1">
      <c r="A106" s="36" t="s">
        <v>273</v>
      </c>
      <c r="B106" s="35" t="s">
        <v>471</v>
      </c>
      <c r="C106" s="37" t="s">
        <v>58</v>
      </c>
      <c r="D106" s="268" t="s">
        <v>13</v>
      </c>
      <c r="E106" s="270"/>
      <c r="F106" s="546" t="s">
        <v>59</v>
      </c>
      <c r="G106" s="547"/>
      <c r="H106" s="266">
        <v>1500000</v>
      </c>
      <c r="I106" s="267"/>
      <c r="K106" s="24"/>
    </row>
    <row r="107" spans="1:11" s="19" customFormat="1" ht="21.95" customHeight="1">
      <c r="A107" s="36" t="s">
        <v>275</v>
      </c>
      <c r="B107" s="35" t="s">
        <v>471</v>
      </c>
      <c r="C107" s="37" t="s">
        <v>58</v>
      </c>
      <c r="D107" s="268" t="s">
        <v>13</v>
      </c>
      <c r="E107" s="270"/>
      <c r="F107" s="546" t="s">
        <v>59</v>
      </c>
      <c r="G107" s="547"/>
      <c r="H107" s="266">
        <v>1500000</v>
      </c>
      <c r="I107" s="267"/>
      <c r="K107" s="24"/>
    </row>
    <row r="108" spans="1:11" s="19" customFormat="1" ht="21.95" customHeight="1">
      <c r="A108" s="36" t="s">
        <v>276</v>
      </c>
      <c r="B108" s="35" t="s">
        <v>471</v>
      </c>
      <c r="C108" s="37" t="s">
        <v>58</v>
      </c>
      <c r="D108" s="268" t="s">
        <v>13</v>
      </c>
      <c r="E108" s="270"/>
      <c r="F108" s="292" t="s">
        <v>60</v>
      </c>
      <c r="G108" s="293"/>
      <c r="H108" s="266">
        <v>2000000</v>
      </c>
      <c r="I108" s="267"/>
      <c r="K108" s="24"/>
    </row>
    <row r="109" spans="1:11" s="19" customFormat="1" ht="21.95" customHeight="1">
      <c r="A109" s="36" t="s">
        <v>277</v>
      </c>
      <c r="B109" s="35" t="s">
        <v>471</v>
      </c>
      <c r="C109" s="37" t="s">
        <v>58</v>
      </c>
      <c r="D109" s="268" t="s">
        <v>13</v>
      </c>
      <c r="E109" s="270"/>
      <c r="F109" s="292" t="s">
        <v>476</v>
      </c>
      <c r="G109" s="293"/>
      <c r="H109" s="266">
        <v>15000000</v>
      </c>
      <c r="I109" s="267"/>
      <c r="K109" s="24"/>
    </row>
    <row r="110" spans="1:11" s="19" customFormat="1" ht="21.95" customHeight="1">
      <c r="A110" s="36" t="s">
        <v>278</v>
      </c>
      <c r="B110" s="35" t="s">
        <v>471</v>
      </c>
      <c r="C110" s="37" t="s">
        <v>61</v>
      </c>
      <c r="D110" s="268" t="s">
        <v>13</v>
      </c>
      <c r="E110" s="270"/>
      <c r="F110" s="292" t="s">
        <v>59</v>
      </c>
      <c r="G110" s="293"/>
      <c r="H110" s="266">
        <v>20000000</v>
      </c>
      <c r="I110" s="267"/>
      <c r="K110" s="24"/>
    </row>
    <row r="111" spans="1:11" s="19" customFormat="1" ht="21.95" customHeight="1">
      <c r="A111" s="36" t="s">
        <v>279</v>
      </c>
      <c r="B111" s="35" t="s">
        <v>472</v>
      </c>
      <c r="C111" s="37" t="s">
        <v>58</v>
      </c>
      <c r="D111" s="268" t="s">
        <v>415</v>
      </c>
      <c r="E111" s="270"/>
      <c r="F111" s="310" t="s">
        <v>85</v>
      </c>
      <c r="G111" s="311"/>
      <c r="H111" s="527">
        <v>2555000</v>
      </c>
      <c r="I111" s="527"/>
      <c r="K111" s="24"/>
    </row>
    <row r="112" spans="1:11" s="19" customFormat="1" ht="21.95" customHeight="1">
      <c r="A112" s="36" t="s">
        <v>280</v>
      </c>
      <c r="B112" s="35" t="s">
        <v>472</v>
      </c>
      <c r="C112" s="37" t="s">
        <v>58</v>
      </c>
      <c r="D112" s="268" t="s">
        <v>417</v>
      </c>
      <c r="E112" s="270"/>
      <c r="F112" s="310" t="s">
        <v>85</v>
      </c>
      <c r="G112" s="311"/>
      <c r="H112" s="527">
        <v>1009176</v>
      </c>
      <c r="I112" s="527"/>
      <c r="K112" s="24"/>
    </row>
    <row r="113" spans="1:11" s="19" customFormat="1" ht="21.95" customHeight="1">
      <c r="A113" s="36" t="s">
        <v>282</v>
      </c>
      <c r="B113" s="35" t="s">
        <v>474</v>
      </c>
      <c r="C113" s="37" t="s">
        <v>61</v>
      </c>
      <c r="D113" s="268" t="s">
        <v>13</v>
      </c>
      <c r="E113" s="270"/>
      <c r="F113" s="292" t="s">
        <v>62</v>
      </c>
      <c r="G113" s="293"/>
      <c r="H113" s="266">
        <v>1750000</v>
      </c>
      <c r="I113" s="267"/>
      <c r="K113" s="24"/>
    </row>
    <row r="114" spans="1:11" s="19" customFormat="1" ht="21.95" customHeight="1">
      <c r="A114" s="36" t="s">
        <v>283</v>
      </c>
      <c r="B114" s="35" t="s">
        <v>474</v>
      </c>
      <c r="C114" s="37" t="s">
        <v>61</v>
      </c>
      <c r="D114" s="268" t="s">
        <v>13</v>
      </c>
      <c r="E114" s="270"/>
      <c r="F114" s="546" t="s">
        <v>59</v>
      </c>
      <c r="G114" s="547"/>
      <c r="H114" s="266">
        <v>1000000</v>
      </c>
      <c r="I114" s="267"/>
      <c r="K114" s="24"/>
    </row>
    <row r="115" spans="1:11" s="19" customFormat="1" ht="21.95" customHeight="1">
      <c r="A115" s="36" t="s">
        <v>284</v>
      </c>
      <c r="B115" s="35" t="s">
        <v>474</v>
      </c>
      <c r="C115" s="37" t="s">
        <v>61</v>
      </c>
      <c r="D115" s="268" t="s">
        <v>13</v>
      </c>
      <c r="E115" s="270"/>
      <c r="F115" s="546" t="s">
        <v>62</v>
      </c>
      <c r="G115" s="547"/>
      <c r="H115" s="266">
        <v>7500000</v>
      </c>
      <c r="I115" s="267"/>
      <c r="K115" s="24"/>
    </row>
    <row r="116" spans="1:11" s="19" customFormat="1" ht="21.95" customHeight="1">
      <c r="A116" s="36" t="s">
        <v>285</v>
      </c>
      <c r="B116" s="35" t="s">
        <v>475</v>
      </c>
      <c r="C116" s="33" t="s">
        <v>98</v>
      </c>
      <c r="D116" s="268" t="s">
        <v>82</v>
      </c>
      <c r="E116" s="270"/>
      <c r="F116" s="271" t="s">
        <v>78</v>
      </c>
      <c r="G116" s="272"/>
      <c r="H116" s="322">
        <f>D120/8</f>
        <v>15525856</v>
      </c>
      <c r="I116" s="323"/>
      <c r="J116" s="61"/>
      <c r="K116" s="24"/>
    </row>
    <row r="117" spans="1:11" s="19" customFormat="1" ht="21.95" customHeight="1">
      <c r="A117" s="75"/>
      <c r="B117" s="256" t="s">
        <v>81</v>
      </c>
      <c r="C117" s="257"/>
      <c r="D117" s="317" t="s">
        <v>477</v>
      </c>
      <c r="E117" s="318"/>
      <c r="F117" s="268"/>
      <c r="G117" s="270"/>
      <c r="H117" s="298">
        <f>SUM(H95:H116)</f>
        <v>125540032</v>
      </c>
      <c r="I117" s="299"/>
      <c r="K117" s="24"/>
    </row>
    <row r="118" spans="1:11" ht="33" customHeight="1">
      <c r="A118" s="510" t="s">
        <v>80</v>
      </c>
      <c r="B118" s="511"/>
      <c r="C118" s="511"/>
      <c r="D118" s="511"/>
      <c r="E118" s="511"/>
      <c r="F118" s="511"/>
      <c r="G118" s="511"/>
      <c r="H118" s="511"/>
      <c r="I118" s="512"/>
    </row>
    <row r="119" spans="1:11" ht="33" customHeight="1">
      <c r="A119" s="149" t="s">
        <v>0</v>
      </c>
      <c r="B119" s="147" t="s">
        <v>79</v>
      </c>
      <c r="C119" s="148"/>
      <c r="D119" s="358" t="s">
        <v>3</v>
      </c>
      <c r="E119" s="360"/>
      <c r="F119" s="358" t="s">
        <v>5</v>
      </c>
      <c r="G119" s="360"/>
      <c r="H119" s="425" t="s">
        <v>10</v>
      </c>
      <c r="I119" s="426"/>
      <c r="J119" s="138"/>
      <c r="K119" s="138"/>
    </row>
    <row r="120" spans="1:11" ht="24.95" customHeight="1">
      <c r="A120" s="149">
        <v>1</v>
      </c>
      <c r="B120" s="150" t="s">
        <v>461</v>
      </c>
      <c r="C120" s="148"/>
      <c r="D120" s="376">
        <f>C45+C54+C76</f>
        <v>124206848</v>
      </c>
      <c r="E120" s="377"/>
      <c r="F120" s="376">
        <f>E76+E54+E45</f>
        <v>37563000</v>
      </c>
      <c r="G120" s="377"/>
      <c r="H120" s="376">
        <f>D120+F120</f>
        <v>161769848</v>
      </c>
      <c r="I120" s="377"/>
      <c r="J120" s="138">
        <f>D120/8</f>
        <v>15525856</v>
      </c>
      <c r="K120" s="138">
        <f>D120-J120</f>
        <v>108680992</v>
      </c>
    </row>
    <row r="121" spans="1:11" ht="24.95" customHeight="1">
      <c r="A121" s="149">
        <v>2</v>
      </c>
      <c r="B121" s="150" t="s">
        <v>452</v>
      </c>
      <c r="C121" s="148"/>
      <c r="D121" s="376">
        <v>35029300</v>
      </c>
      <c r="E121" s="377"/>
      <c r="F121" s="376">
        <v>13968632</v>
      </c>
      <c r="G121" s="377"/>
      <c r="H121" s="376">
        <f>D121+F121</f>
        <v>48997932</v>
      </c>
      <c r="I121" s="377"/>
      <c r="J121" s="138">
        <f>D120-J120</f>
        <v>108680992</v>
      </c>
      <c r="K121" s="138">
        <f>F120-J121</f>
        <v>-71117992</v>
      </c>
    </row>
    <row r="122" spans="1:11" ht="24.95" customHeight="1">
      <c r="A122" s="149">
        <v>3</v>
      </c>
      <c r="B122" s="150" t="s">
        <v>84</v>
      </c>
      <c r="C122" s="148"/>
      <c r="D122" s="427">
        <f>D120+D121</f>
        <v>159236148</v>
      </c>
      <c r="E122" s="428"/>
      <c r="F122" s="427">
        <f>F120+F121</f>
        <v>51531632</v>
      </c>
      <c r="G122" s="428"/>
      <c r="H122" s="427">
        <f>SUM(H120:H121)</f>
        <v>210767780</v>
      </c>
      <c r="I122" s="428"/>
      <c r="J122" s="253">
        <f>SUM(J120:J121)</f>
        <v>124206848</v>
      </c>
      <c r="K122" s="254"/>
    </row>
    <row r="123" spans="1:11" ht="24.95" customHeight="1">
      <c r="A123" s="149">
        <v>4</v>
      </c>
      <c r="B123" s="151" t="s">
        <v>460</v>
      </c>
      <c r="C123" s="148"/>
      <c r="D123" s="376">
        <f>H117</f>
        <v>125540032</v>
      </c>
      <c r="E123" s="377"/>
      <c r="F123" s="376">
        <f>H92</f>
        <v>22817600</v>
      </c>
      <c r="G123" s="377"/>
      <c r="H123" s="429">
        <f>D123+F123</f>
        <v>148357632</v>
      </c>
      <c r="I123" s="430"/>
      <c r="J123" s="248"/>
      <c r="K123" s="138"/>
    </row>
    <row r="124" spans="1:11" ht="24.95" customHeight="1">
      <c r="A124" s="149">
        <v>5</v>
      </c>
      <c r="B124" s="151" t="s">
        <v>459</v>
      </c>
      <c r="C124" s="148"/>
      <c r="D124" s="427">
        <f>D122-D123</f>
        <v>33696116</v>
      </c>
      <c r="E124" s="428"/>
      <c r="F124" s="427">
        <f>F122-F123</f>
        <v>28714032</v>
      </c>
      <c r="G124" s="428"/>
      <c r="H124" s="427">
        <f>H122-H123</f>
        <v>62410148</v>
      </c>
      <c r="I124" s="428"/>
      <c r="K124" s="138"/>
    </row>
    <row r="125" spans="1:11" ht="21.95" customHeight="1">
      <c r="B125" s="152"/>
      <c r="C125" s="152"/>
      <c r="D125" s="152"/>
      <c r="E125" s="152"/>
      <c r="F125" s="153"/>
      <c r="G125" s="152"/>
      <c r="H125" s="152"/>
      <c r="I125" s="152"/>
      <c r="K125" s="247"/>
    </row>
    <row r="126" spans="1:11" ht="15.95" customHeight="1">
      <c r="B126" s="154"/>
      <c r="C126" s="154"/>
      <c r="D126" s="354" t="s">
        <v>458</v>
      </c>
      <c r="E126" s="354"/>
      <c r="F126" s="354"/>
      <c r="G126" s="354"/>
      <c r="H126" s="354"/>
      <c r="I126" s="354"/>
    </row>
    <row r="127" spans="1:11" ht="15.95" customHeight="1">
      <c r="B127" s="155" t="s">
        <v>75</v>
      </c>
      <c r="C127" s="156"/>
      <c r="D127" s="152"/>
      <c r="E127" s="152"/>
      <c r="G127" s="156"/>
      <c r="H127" s="156"/>
      <c r="I127" s="156"/>
    </row>
    <row r="128" spans="1:11" ht="15.95" customHeight="1">
      <c r="B128" s="156" t="s">
        <v>74</v>
      </c>
      <c r="C128" s="152"/>
      <c r="D128" s="152"/>
      <c r="E128" s="152"/>
      <c r="F128" s="158"/>
      <c r="G128" s="156" t="s">
        <v>72</v>
      </c>
      <c r="H128" s="156"/>
      <c r="I128" s="159"/>
    </row>
    <row r="129" spans="1:9" ht="15.95" customHeight="1">
      <c r="B129" s="355"/>
      <c r="C129" s="160"/>
      <c r="D129" s="152"/>
      <c r="E129" s="152"/>
      <c r="G129" s="355"/>
      <c r="H129" s="160"/>
      <c r="I129" s="152"/>
    </row>
    <row r="130" spans="1:9" ht="15.95" customHeight="1">
      <c r="B130" s="355"/>
      <c r="C130" s="161"/>
      <c r="D130" s="152"/>
      <c r="E130" s="152"/>
      <c r="F130" s="162"/>
      <c r="G130" s="355"/>
      <c r="H130" s="152"/>
      <c r="I130" s="161"/>
    </row>
    <row r="131" spans="1:9" ht="21.95" customHeight="1">
      <c r="B131" s="161" t="s">
        <v>49</v>
      </c>
      <c r="C131" s="152"/>
      <c r="D131" s="152"/>
      <c r="E131" s="152"/>
      <c r="F131" s="163"/>
      <c r="G131" s="161" t="s">
        <v>73</v>
      </c>
      <c r="H131" s="161"/>
      <c r="I131" s="152"/>
    </row>
    <row r="132" spans="1:9" ht="30" customHeight="1">
      <c r="A132" s="173"/>
      <c r="B132" s="174"/>
      <c r="C132" s="173"/>
      <c r="D132" s="173"/>
      <c r="E132" s="173"/>
      <c r="F132" s="175"/>
      <c r="G132" s="174"/>
      <c r="H132" s="174"/>
      <c r="I132" s="173"/>
    </row>
    <row r="133" spans="1:9" ht="66" customHeight="1">
      <c r="A133" s="545" t="s">
        <v>148</v>
      </c>
      <c r="B133" s="545"/>
      <c r="C133" s="545"/>
      <c r="D133" s="545"/>
      <c r="E133" s="545"/>
      <c r="F133" s="545"/>
      <c r="G133" s="545"/>
      <c r="H133" s="545"/>
      <c r="I133" s="545"/>
    </row>
  </sheetData>
  <mergeCells count="166"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6:B76"/>
    <mergeCell ref="B77:I77"/>
    <mergeCell ref="C79:E79"/>
    <mergeCell ref="F79:G79"/>
    <mergeCell ref="H79:I79"/>
    <mergeCell ref="C80:E80"/>
    <mergeCell ref="F80:G80"/>
    <mergeCell ref="H80:I80"/>
    <mergeCell ref="A54:B54"/>
    <mergeCell ref="A55:I55"/>
    <mergeCell ref="A56:A57"/>
    <mergeCell ref="B56:B57"/>
    <mergeCell ref="C56:F56"/>
    <mergeCell ref="G56:G57"/>
    <mergeCell ref="H56:H57"/>
    <mergeCell ref="I56:I57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C87:E87"/>
    <mergeCell ref="H87:I87"/>
    <mergeCell ref="F89:G89"/>
    <mergeCell ref="H89:I89"/>
    <mergeCell ref="F90:G90"/>
    <mergeCell ref="H90:I90"/>
    <mergeCell ref="C85:E85"/>
    <mergeCell ref="F85:G85"/>
    <mergeCell ref="H85:I85"/>
    <mergeCell ref="C86:E86"/>
    <mergeCell ref="F86:G86"/>
    <mergeCell ref="H86:I86"/>
    <mergeCell ref="F119:G119"/>
    <mergeCell ref="H119:I119"/>
    <mergeCell ref="D120:E120"/>
    <mergeCell ref="F120:G120"/>
    <mergeCell ref="H120:I120"/>
    <mergeCell ref="F91:G91"/>
    <mergeCell ref="H91:I91"/>
    <mergeCell ref="C91:E91"/>
    <mergeCell ref="C92:E92"/>
    <mergeCell ref="H92:I92"/>
    <mergeCell ref="D94:E94"/>
    <mergeCell ref="D97:E97"/>
    <mergeCell ref="F97:G97"/>
    <mergeCell ref="H97:I97"/>
    <mergeCell ref="D98:E98"/>
    <mergeCell ref="F98:G98"/>
    <mergeCell ref="H98:I98"/>
    <mergeCell ref="F94:G94"/>
    <mergeCell ref="H94:I94"/>
    <mergeCell ref="D95:E95"/>
    <mergeCell ref="F95:G95"/>
    <mergeCell ref="H95:I95"/>
    <mergeCell ref="D96:E96"/>
    <mergeCell ref="F96:G96"/>
    <mergeCell ref="D126:I126"/>
    <mergeCell ref="B129:B130"/>
    <mergeCell ref="G129:G130"/>
    <mergeCell ref="A133:I133"/>
    <mergeCell ref="F87:G87"/>
    <mergeCell ref="C88:E88"/>
    <mergeCell ref="F88:G88"/>
    <mergeCell ref="H88:I88"/>
    <mergeCell ref="C89:E89"/>
    <mergeCell ref="C90:E90"/>
    <mergeCell ref="D123:E123"/>
    <mergeCell ref="F123:G123"/>
    <mergeCell ref="H123:I123"/>
    <mergeCell ref="D124:E124"/>
    <mergeCell ref="F124:G124"/>
    <mergeCell ref="H124:I124"/>
    <mergeCell ref="D121:E121"/>
    <mergeCell ref="F121:G121"/>
    <mergeCell ref="H121:I121"/>
    <mergeCell ref="D122:E122"/>
    <mergeCell ref="F122:G122"/>
    <mergeCell ref="H122:I122"/>
    <mergeCell ref="A118:I118"/>
    <mergeCell ref="D119:E119"/>
    <mergeCell ref="H96:I96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B117:C117"/>
    <mergeCell ref="D117:E117"/>
    <mergeCell ref="F117:G117"/>
    <mergeCell ref="H117:I117"/>
    <mergeCell ref="D115:E115"/>
    <mergeCell ref="F115:G115"/>
    <mergeCell ref="H115:I115"/>
    <mergeCell ref="D116:E116"/>
    <mergeCell ref="F116:G116"/>
    <mergeCell ref="H116:I116"/>
  </mergeCells>
  <phoneticPr fontId="39" type="noConversion"/>
  <pageMargins left="0.59055118110236227" right="0.31496062992125984" top="0.55118110236220474" bottom="0.55118110236220474" header="0.31496062992125984" footer="0.31496062992125984"/>
  <pageSetup paperSize="9" scale="80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7:I44"/>
  <sheetViews>
    <sheetView topLeftCell="A25" workbookViewId="0">
      <selection activeCell="A7" sqref="A7:E7"/>
    </sheetView>
  </sheetViews>
  <sheetFormatPr defaultColWidth="9.140625" defaultRowHeight="15"/>
  <cols>
    <col min="1" max="1" width="5.7109375" style="19" customWidth="1"/>
    <col min="2" max="2" width="56.28515625" style="19" customWidth="1"/>
    <col min="3" max="3" width="11.140625" style="19" customWidth="1"/>
    <col min="4" max="4" width="8.5703125" style="19" customWidth="1"/>
    <col min="5" max="5" width="10.28515625" style="19" customWidth="1"/>
    <col min="6" max="6" width="19.42578125" style="19" customWidth="1"/>
    <col min="7" max="7" width="16.5703125" style="19" customWidth="1"/>
    <col min="8" max="8" width="21.140625" style="19" customWidth="1"/>
    <col min="9" max="9" width="15" style="19" customWidth="1"/>
    <col min="10" max="10" width="12.7109375" style="19" customWidth="1"/>
    <col min="11" max="16384" width="9.140625" style="19"/>
  </cols>
  <sheetData>
    <row r="7" spans="1:9" ht="39.950000000000003" customHeight="1">
      <c r="A7" s="548" t="s">
        <v>480</v>
      </c>
      <c r="B7" s="548"/>
      <c r="C7" s="548"/>
      <c r="D7" s="548"/>
      <c r="E7" s="548"/>
    </row>
    <row r="8" spans="1:9">
      <c r="A8" s="20"/>
      <c r="B8" s="20"/>
      <c r="C8" s="20"/>
      <c r="D8" s="20"/>
      <c r="E8" s="20"/>
    </row>
    <row r="9" spans="1:9" ht="21.95" customHeight="1">
      <c r="A9" s="340" t="s">
        <v>0</v>
      </c>
      <c r="B9" s="340" t="s">
        <v>1</v>
      </c>
      <c r="C9" s="338" t="s">
        <v>103</v>
      </c>
      <c r="D9" s="338" t="s">
        <v>104</v>
      </c>
      <c r="E9" s="338" t="s">
        <v>8</v>
      </c>
      <c r="H9" s="21"/>
    </row>
    <row r="10" spans="1:9" ht="21.95" customHeight="1" thickBot="1">
      <c r="A10" s="341"/>
      <c r="B10" s="341"/>
      <c r="C10" s="339"/>
      <c r="D10" s="339"/>
      <c r="E10" s="339"/>
      <c r="F10" s="24"/>
      <c r="H10" s="21"/>
    </row>
    <row r="11" spans="1:9" ht="15.75" thickTop="1">
      <c r="A11" s="49">
        <v>1</v>
      </c>
      <c r="B11" s="47" t="s">
        <v>76</v>
      </c>
      <c r="C11" s="39">
        <v>1</v>
      </c>
      <c r="D11" s="39">
        <v>0</v>
      </c>
      <c r="E11" s="39">
        <v>1</v>
      </c>
      <c r="F11" s="24"/>
    </row>
    <row r="12" spans="1:9">
      <c r="A12" s="57">
        <v>2</v>
      </c>
      <c r="B12" s="48" t="s">
        <v>77</v>
      </c>
      <c r="C12" s="39">
        <v>1</v>
      </c>
      <c r="D12" s="39">
        <v>0</v>
      </c>
      <c r="E12" s="39">
        <v>1</v>
      </c>
      <c r="F12" s="24"/>
    </row>
    <row r="13" spans="1:9">
      <c r="A13" s="49">
        <v>3</v>
      </c>
      <c r="B13" s="48" t="s">
        <v>70</v>
      </c>
      <c r="C13" s="39">
        <v>46</v>
      </c>
      <c r="D13" s="39">
        <v>36</v>
      </c>
      <c r="E13" s="39">
        <f>C13+D13</f>
        <v>82</v>
      </c>
    </row>
    <row r="14" spans="1:9">
      <c r="A14" s="57">
        <v>4</v>
      </c>
      <c r="B14" s="48" t="s">
        <v>93</v>
      </c>
      <c r="C14" s="39">
        <v>0</v>
      </c>
      <c r="D14" s="39">
        <v>0</v>
      </c>
      <c r="E14" s="39">
        <v>0</v>
      </c>
      <c r="F14" s="24"/>
      <c r="G14" s="24"/>
      <c r="I14" s="21"/>
    </row>
    <row r="15" spans="1:9">
      <c r="A15" s="49">
        <v>5</v>
      </c>
      <c r="B15" s="48" t="s">
        <v>94</v>
      </c>
      <c r="C15" s="39">
        <v>25</v>
      </c>
      <c r="D15" s="39">
        <v>22</v>
      </c>
      <c r="E15" s="39">
        <f>C15+D15</f>
        <v>47</v>
      </c>
      <c r="F15" s="24"/>
      <c r="H15" s="21"/>
    </row>
    <row r="16" spans="1:9" ht="30">
      <c r="A16" s="57">
        <v>6</v>
      </c>
      <c r="B16" s="48" t="s">
        <v>24</v>
      </c>
      <c r="C16" s="39">
        <v>20</v>
      </c>
      <c r="D16" s="39">
        <v>0</v>
      </c>
      <c r="E16" s="39">
        <f>C16</f>
        <v>20</v>
      </c>
      <c r="F16" s="24"/>
    </row>
    <row r="17" spans="1:9" ht="30">
      <c r="A17" s="49">
        <v>7</v>
      </c>
      <c r="B17" s="48" t="s">
        <v>25</v>
      </c>
      <c r="C17" s="39">
        <v>12</v>
      </c>
      <c r="D17" s="39">
        <v>16</v>
      </c>
      <c r="E17" s="39">
        <v>28</v>
      </c>
      <c r="F17" s="24"/>
      <c r="G17" s="24"/>
    </row>
    <row r="18" spans="1:9" ht="30">
      <c r="A18" s="57">
        <v>8</v>
      </c>
      <c r="B18" s="33" t="s">
        <v>26</v>
      </c>
      <c r="C18" s="39">
        <v>21</v>
      </c>
      <c r="D18" s="39">
        <v>5</v>
      </c>
      <c r="E18" s="39">
        <f>C18+D18</f>
        <v>26</v>
      </c>
      <c r="F18" s="24"/>
    </row>
    <row r="19" spans="1:9">
      <c r="A19" s="49">
        <v>9</v>
      </c>
      <c r="B19" s="48" t="s">
        <v>27</v>
      </c>
      <c r="C19" s="39">
        <v>17</v>
      </c>
      <c r="D19" s="39">
        <v>3</v>
      </c>
      <c r="E19" s="39">
        <v>20</v>
      </c>
      <c r="F19" s="24"/>
      <c r="I19" s="21"/>
    </row>
    <row r="20" spans="1:9">
      <c r="A20" s="57">
        <v>10</v>
      </c>
      <c r="B20" s="48" t="s">
        <v>28</v>
      </c>
      <c r="C20" s="39">
        <v>13</v>
      </c>
      <c r="D20" s="39">
        <v>5</v>
      </c>
      <c r="E20" s="39">
        <f>C20+D20</f>
        <v>18</v>
      </c>
      <c r="F20" s="24"/>
    </row>
    <row r="21" spans="1:9">
      <c r="A21" s="49">
        <v>11</v>
      </c>
      <c r="B21" s="40" t="s">
        <v>29</v>
      </c>
      <c r="C21" s="39">
        <v>13</v>
      </c>
      <c r="D21" s="39">
        <v>14</v>
      </c>
      <c r="E21" s="39">
        <f>C21+D21</f>
        <v>27</v>
      </c>
      <c r="F21" s="24"/>
      <c r="G21" s="24"/>
    </row>
    <row r="22" spans="1:9">
      <c r="A22" s="57">
        <v>12</v>
      </c>
      <c r="B22" s="40" t="s">
        <v>102</v>
      </c>
      <c r="C22" s="39">
        <v>16</v>
      </c>
      <c r="D22" s="39">
        <v>0</v>
      </c>
      <c r="E22" s="39">
        <v>16</v>
      </c>
      <c r="I22" s="21"/>
    </row>
    <row r="23" spans="1:9" ht="30">
      <c r="A23" s="49">
        <v>13</v>
      </c>
      <c r="B23" s="48" t="s">
        <v>31</v>
      </c>
      <c r="C23" s="39">
        <v>23</v>
      </c>
      <c r="D23" s="39">
        <v>11</v>
      </c>
      <c r="E23" s="39">
        <f>C23+D23</f>
        <v>34</v>
      </c>
      <c r="F23" s="24"/>
      <c r="G23" s="21"/>
    </row>
    <row r="24" spans="1:9">
      <c r="A24" s="57">
        <v>14</v>
      </c>
      <c r="B24" s="48" t="s">
        <v>32</v>
      </c>
      <c r="C24" s="39">
        <v>0</v>
      </c>
      <c r="D24" s="39">
        <v>15</v>
      </c>
      <c r="E24" s="39">
        <v>15</v>
      </c>
      <c r="G24" s="21"/>
    </row>
    <row r="25" spans="1:9">
      <c r="A25" s="49">
        <v>15</v>
      </c>
      <c r="B25" s="48" t="s">
        <v>33</v>
      </c>
      <c r="C25" s="39">
        <v>12</v>
      </c>
      <c r="D25" s="39">
        <v>12</v>
      </c>
      <c r="E25" s="39">
        <f>C25+D25</f>
        <v>24</v>
      </c>
      <c r="F25" s="24"/>
      <c r="G25" s="21"/>
    </row>
    <row r="26" spans="1:9">
      <c r="A26" s="57">
        <v>16</v>
      </c>
      <c r="B26" s="48" t="s">
        <v>34</v>
      </c>
      <c r="C26" s="39">
        <v>32</v>
      </c>
      <c r="D26" s="39">
        <v>27</v>
      </c>
      <c r="E26" s="39">
        <f>C26+D26</f>
        <v>59</v>
      </c>
      <c r="F26" s="24"/>
      <c r="G26" s="24"/>
    </row>
    <row r="27" spans="1:9">
      <c r="A27" s="49">
        <v>17</v>
      </c>
      <c r="B27" s="40" t="s">
        <v>48</v>
      </c>
      <c r="C27" s="39">
        <v>0</v>
      </c>
      <c r="D27" s="39">
        <v>23</v>
      </c>
      <c r="E27" s="39">
        <v>23</v>
      </c>
      <c r="G27" s="24"/>
    </row>
    <row r="28" spans="1:9">
      <c r="A28" s="57">
        <v>18</v>
      </c>
      <c r="B28" s="40" t="s">
        <v>35</v>
      </c>
      <c r="C28" s="39">
        <v>6</v>
      </c>
      <c r="D28" s="39">
        <v>3</v>
      </c>
      <c r="E28" s="39">
        <v>9</v>
      </c>
      <c r="F28" s="24"/>
    </row>
    <row r="29" spans="1:9">
      <c r="A29" s="49">
        <v>19</v>
      </c>
      <c r="B29" s="40" t="s">
        <v>23</v>
      </c>
      <c r="C29" s="39">
        <v>15</v>
      </c>
      <c r="D29" s="39">
        <v>80</v>
      </c>
      <c r="E29" s="39">
        <f>C29+D29</f>
        <v>95</v>
      </c>
      <c r="F29" s="24"/>
      <c r="G29" s="21"/>
      <c r="H29" s="21"/>
    </row>
    <row r="30" spans="1:9">
      <c r="A30" s="57">
        <v>20</v>
      </c>
      <c r="B30" s="40" t="s">
        <v>36</v>
      </c>
      <c r="C30" s="39">
        <v>175</v>
      </c>
      <c r="D30" s="39">
        <v>0</v>
      </c>
      <c r="E30" s="39">
        <v>175</v>
      </c>
      <c r="F30" s="24"/>
    </row>
    <row r="31" spans="1:9">
      <c r="A31" s="49">
        <v>21</v>
      </c>
      <c r="B31" s="40" t="s">
        <v>37</v>
      </c>
      <c r="C31" s="39">
        <v>9</v>
      </c>
      <c r="D31" s="39">
        <v>0</v>
      </c>
      <c r="E31" s="39">
        <v>9</v>
      </c>
      <c r="F31" s="24"/>
      <c r="I31" s="22"/>
    </row>
    <row r="32" spans="1:9" ht="30">
      <c r="A32" s="57">
        <v>22</v>
      </c>
      <c r="B32" s="48" t="s">
        <v>38</v>
      </c>
      <c r="C32" s="39">
        <v>11</v>
      </c>
      <c r="D32" s="39">
        <v>0</v>
      </c>
      <c r="E32" s="39">
        <v>11</v>
      </c>
    </row>
    <row r="33" spans="1:9" ht="30">
      <c r="A33" s="49">
        <v>23</v>
      </c>
      <c r="B33" s="48" t="s">
        <v>39</v>
      </c>
      <c r="C33" s="39">
        <v>9</v>
      </c>
      <c r="D33" s="39">
        <v>3</v>
      </c>
      <c r="E33" s="39">
        <v>12</v>
      </c>
      <c r="F33" s="24"/>
    </row>
    <row r="34" spans="1:9">
      <c r="A34" s="57">
        <v>24</v>
      </c>
      <c r="B34" s="48" t="s">
        <v>40</v>
      </c>
      <c r="C34" s="39">
        <v>13</v>
      </c>
      <c r="D34" s="39">
        <v>1</v>
      </c>
      <c r="E34" s="39">
        <v>14</v>
      </c>
      <c r="F34" s="24"/>
      <c r="G34" s="24"/>
    </row>
    <row r="35" spans="1:9">
      <c r="A35" s="49">
        <v>25</v>
      </c>
      <c r="B35" s="48" t="s">
        <v>41</v>
      </c>
      <c r="C35" s="39">
        <v>11</v>
      </c>
      <c r="D35" s="39">
        <v>4</v>
      </c>
      <c r="E35" s="39">
        <v>15</v>
      </c>
      <c r="F35" s="24"/>
      <c r="H35" s="21"/>
    </row>
    <row r="36" spans="1:9" ht="17.100000000000001" customHeight="1">
      <c r="A36" s="57">
        <v>26</v>
      </c>
      <c r="B36" s="48" t="s">
        <v>44</v>
      </c>
      <c r="C36" s="39">
        <v>0</v>
      </c>
      <c r="D36" s="39">
        <v>20</v>
      </c>
      <c r="E36" s="39">
        <v>20</v>
      </c>
      <c r="G36" s="24"/>
      <c r="I36" s="21"/>
    </row>
    <row r="37" spans="1:9" ht="17.100000000000001" customHeight="1">
      <c r="A37" s="49">
        <v>27</v>
      </c>
      <c r="B37" s="48" t="s">
        <v>46</v>
      </c>
      <c r="C37" s="39">
        <v>25</v>
      </c>
      <c r="D37" s="39">
        <v>0</v>
      </c>
      <c r="E37" s="39">
        <v>25</v>
      </c>
      <c r="G37" s="24"/>
    </row>
    <row r="38" spans="1:9" ht="17.100000000000001" customHeight="1">
      <c r="A38" s="57">
        <v>28</v>
      </c>
      <c r="B38" s="40" t="s">
        <v>43</v>
      </c>
      <c r="C38" s="39">
        <v>9</v>
      </c>
      <c r="D38" s="39">
        <v>0</v>
      </c>
      <c r="E38" s="39">
        <v>9</v>
      </c>
      <c r="I38" s="23"/>
    </row>
    <row r="39" spans="1:9" ht="17.100000000000001" customHeight="1">
      <c r="A39" s="49">
        <v>29</v>
      </c>
      <c r="B39" s="48" t="s">
        <v>42</v>
      </c>
      <c r="C39" s="39">
        <v>78</v>
      </c>
      <c r="D39" s="39">
        <v>0</v>
      </c>
      <c r="E39" s="39">
        <v>78</v>
      </c>
      <c r="G39" s="24"/>
      <c r="I39" s="23"/>
    </row>
    <row r="40" spans="1:9" ht="17.100000000000001" customHeight="1">
      <c r="A40" s="57">
        <v>30</v>
      </c>
      <c r="B40" s="48" t="s">
        <v>45</v>
      </c>
      <c r="C40" s="39">
        <v>1</v>
      </c>
      <c r="D40" s="39">
        <v>616</v>
      </c>
      <c r="E40" s="39">
        <f>C40+D40</f>
        <v>617</v>
      </c>
      <c r="F40" s="24"/>
      <c r="G40" s="24"/>
      <c r="H40" s="24"/>
      <c r="I40" s="24"/>
    </row>
    <row r="41" spans="1:9" ht="17.100000000000001" customHeight="1">
      <c r="A41" s="49">
        <v>31</v>
      </c>
      <c r="B41" s="40" t="s">
        <v>47</v>
      </c>
      <c r="C41" s="39">
        <v>2</v>
      </c>
      <c r="D41" s="39">
        <v>12</v>
      </c>
      <c r="E41" s="39">
        <v>14</v>
      </c>
      <c r="F41" s="24"/>
      <c r="I41" s="23"/>
    </row>
    <row r="42" spans="1:9" ht="17.100000000000001" customHeight="1">
      <c r="A42" s="57">
        <v>32</v>
      </c>
      <c r="B42" s="40" t="s">
        <v>22</v>
      </c>
      <c r="C42" s="39">
        <v>8</v>
      </c>
      <c r="D42" s="39">
        <v>0</v>
      </c>
      <c r="E42" s="39">
        <v>8</v>
      </c>
      <c r="F42" s="24"/>
      <c r="H42" s="21"/>
      <c r="I42" s="24"/>
    </row>
    <row r="43" spans="1:9" ht="17.100000000000001" customHeight="1">
      <c r="A43" s="49">
        <v>33</v>
      </c>
      <c r="B43" s="40" t="s">
        <v>101</v>
      </c>
      <c r="C43" s="39">
        <v>2</v>
      </c>
      <c r="D43" s="39">
        <v>1</v>
      </c>
      <c r="E43" s="39">
        <v>3</v>
      </c>
      <c r="F43" s="24"/>
      <c r="H43" s="21"/>
      <c r="I43" s="24"/>
    </row>
    <row r="44" spans="1:9" ht="17.100000000000001" customHeight="1">
      <c r="A44" s="289" t="s">
        <v>11</v>
      </c>
      <c r="B44" s="290"/>
      <c r="C44" s="41">
        <f>SUM(C11:C43)</f>
        <v>626</v>
      </c>
      <c r="D44" s="41">
        <f>SUM(D11:D43)</f>
        <v>929</v>
      </c>
      <c r="E44" s="41">
        <f>SUM(E11:E43)</f>
        <v>1555</v>
      </c>
      <c r="F44" s="24"/>
      <c r="G44" s="24"/>
      <c r="H44" s="21"/>
    </row>
  </sheetData>
  <mergeCells count="7">
    <mergeCell ref="D9:D10"/>
    <mergeCell ref="C9:C10"/>
    <mergeCell ref="A44:B44"/>
    <mergeCell ref="A7:E7"/>
    <mergeCell ref="A9:A10"/>
    <mergeCell ref="B9:B10"/>
    <mergeCell ref="E9:E10"/>
  </mergeCells>
  <pageMargins left="0.85" right="0.7" top="0.75" bottom="0.75" header="0.3" footer="0.3"/>
  <pageSetup paperSize="9" scale="9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Z116"/>
  <sheetViews>
    <sheetView topLeftCell="A101" workbookViewId="0">
      <selection activeCell="A44" sqref="A44:XFD44"/>
    </sheetView>
  </sheetViews>
  <sheetFormatPr defaultColWidth="9.140625" defaultRowHeight="15"/>
  <cols>
    <col min="1" max="1" width="4.5703125" style="106" customWidth="1"/>
    <col min="2" max="2" width="39.85546875" style="106" customWidth="1"/>
    <col min="3" max="3" width="11.85546875" style="106" customWidth="1"/>
    <col min="4" max="4" width="6.140625" style="106" customWidth="1"/>
    <col min="5" max="5" width="11.85546875" style="106" customWidth="1"/>
    <col min="6" max="6" width="5.85546875" style="157" customWidth="1"/>
    <col min="7" max="7" width="12.28515625" style="106" customWidth="1"/>
    <col min="8" max="8" width="7.140625" style="106" customWidth="1"/>
    <col min="9" max="9" width="6.7109375" style="106" customWidth="1"/>
    <col min="10" max="10" width="16.5703125" style="117" customWidth="1"/>
    <col min="11" max="11" width="16" style="106" customWidth="1"/>
    <col min="12" max="12" width="14.28515625" style="106" customWidth="1"/>
    <col min="13" max="16384" width="9.140625" style="106"/>
  </cols>
  <sheetData>
    <row r="7" spans="1:26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26">
      <c r="A8" s="410" t="s">
        <v>151</v>
      </c>
      <c r="B8" s="410"/>
      <c r="C8" s="410"/>
      <c r="D8" s="410"/>
      <c r="E8" s="410"/>
      <c r="F8" s="410"/>
      <c r="G8" s="410"/>
      <c r="H8" s="410"/>
      <c r="I8" s="410"/>
    </row>
    <row r="9" spans="1:26">
      <c r="A9" s="107"/>
      <c r="B9" s="107"/>
      <c r="C9" s="107"/>
      <c r="D9" s="107"/>
      <c r="E9" s="107"/>
      <c r="F9" s="107"/>
      <c r="G9" s="107"/>
      <c r="H9" s="107"/>
      <c r="I9" s="107"/>
    </row>
    <row r="10" spans="1:26">
      <c r="A10" s="411" t="s">
        <v>152</v>
      </c>
      <c r="B10" s="412"/>
      <c r="C10" s="412"/>
      <c r="D10" s="412"/>
      <c r="E10" s="412"/>
      <c r="F10" s="412"/>
      <c r="G10" s="412"/>
      <c r="H10" s="412"/>
      <c r="I10" s="413"/>
      <c r="L10" s="108"/>
    </row>
    <row r="11" spans="1:26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26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26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26" ht="16.5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26" s="112" customFormat="1" ht="18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  <c r="J15" s="117"/>
      <c r="K15" s="117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s="112" customFormat="1" ht="18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J16" s="117"/>
      <c r="K16" s="138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s="112" customFormat="1" ht="18" customHeight="1">
      <c r="A17" s="111">
        <v>3</v>
      </c>
      <c r="B17" s="45" t="s">
        <v>70</v>
      </c>
      <c r="C17" s="102">
        <f>G17-E17</f>
        <v>4497535</v>
      </c>
      <c r="D17" s="102">
        <v>46</v>
      </c>
      <c r="E17" s="102">
        <v>1100000</v>
      </c>
      <c r="F17" s="104">
        <v>38</v>
      </c>
      <c r="G17" s="102">
        <v>5597535</v>
      </c>
      <c r="H17" s="102">
        <f>D17+F17</f>
        <v>84</v>
      </c>
      <c r="I17" s="65"/>
      <c r="J17" s="117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s="112" customFormat="1" ht="18" customHeight="1">
      <c r="A18" s="111">
        <v>4</v>
      </c>
      <c r="B18" s="45" t="s">
        <v>105</v>
      </c>
      <c r="C18" s="102">
        <f>G18-E18</f>
        <v>947665</v>
      </c>
      <c r="D18" s="102">
        <v>19</v>
      </c>
      <c r="E18" s="102">
        <v>460000</v>
      </c>
      <c r="F18" s="104">
        <v>24</v>
      </c>
      <c r="G18" s="102">
        <v>1407665</v>
      </c>
      <c r="H18" s="102">
        <f>D18+F18</f>
        <v>43</v>
      </c>
      <c r="I18" s="65"/>
      <c r="J18" s="117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s="112" customFormat="1" ht="25.5">
      <c r="A19" s="111">
        <v>5</v>
      </c>
      <c r="B19" s="45" t="s">
        <v>24</v>
      </c>
      <c r="C19" s="102">
        <f>G19</f>
        <v>1672573</v>
      </c>
      <c r="D19" s="105" t="s">
        <v>127</v>
      </c>
      <c r="E19" s="102">
        <v>0</v>
      </c>
      <c r="F19" s="104">
        <v>0</v>
      </c>
      <c r="G19" s="102">
        <v>1672573</v>
      </c>
      <c r="H19" s="104" t="s">
        <v>127</v>
      </c>
      <c r="I19" s="113"/>
      <c r="J19" s="117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s="112" customFormat="1" ht="25.5">
      <c r="A20" s="111">
        <v>6</v>
      </c>
      <c r="B20" s="45" t="s">
        <v>25</v>
      </c>
      <c r="C20" s="102">
        <f>G20-E20</f>
        <v>1272958</v>
      </c>
      <c r="D20" s="102">
        <v>13</v>
      </c>
      <c r="E20" s="102">
        <v>370000</v>
      </c>
      <c r="F20" s="104">
        <v>16</v>
      </c>
      <c r="G20" s="102">
        <v>1642958</v>
      </c>
      <c r="H20" s="102">
        <f t="shared" ref="H20" si="0">D20+F20</f>
        <v>29</v>
      </c>
      <c r="I20" s="113"/>
      <c r="J20" s="117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s="112" customFormat="1" ht="38.25">
      <c r="A21" s="111">
        <v>7</v>
      </c>
      <c r="B21" s="114" t="s">
        <v>26</v>
      </c>
      <c r="C21" s="102">
        <f>G21-E21</f>
        <v>3192000</v>
      </c>
      <c r="D21" s="102">
        <v>30</v>
      </c>
      <c r="E21" s="102">
        <v>60000</v>
      </c>
      <c r="F21" s="104">
        <v>2</v>
      </c>
      <c r="G21" s="102">
        <v>3252000</v>
      </c>
      <c r="H21" s="102">
        <f>D21+F21</f>
        <v>32</v>
      </c>
      <c r="I21" s="113"/>
      <c r="J21" s="117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s="112" customFormat="1" ht="18.95" customHeight="1">
      <c r="A22" s="111">
        <v>8</v>
      </c>
      <c r="B22" s="45" t="s">
        <v>27</v>
      </c>
      <c r="C22" s="102">
        <f>G22-E22</f>
        <v>2074758</v>
      </c>
      <c r="D22" s="102">
        <v>18</v>
      </c>
      <c r="E22" s="102">
        <v>90000</v>
      </c>
      <c r="F22" s="104">
        <v>4</v>
      </c>
      <c r="G22" s="102">
        <v>2164758</v>
      </c>
      <c r="H22" s="102">
        <f>D22+F22</f>
        <v>22</v>
      </c>
      <c r="I22" s="113"/>
      <c r="J22" s="117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18.95" customHeight="1">
      <c r="A23" s="111">
        <v>9</v>
      </c>
      <c r="B23" s="45" t="s">
        <v>28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15"/>
    </row>
    <row r="24" spans="1:26" s="112" customFormat="1" ht="18.95" customHeight="1">
      <c r="A24" s="111">
        <v>10</v>
      </c>
      <c r="B24" s="116" t="s">
        <v>29</v>
      </c>
      <c r="C24" s="102">
        <v>1929198</v>
      </c>
      <c r="D24" s="102">
        <v>0</v>
      </c>
      <c r="E24" s="102">
        <v>0</v>
      </c>
      <c r="F24" s="102">
        <v>0</v>
      </c>
      <c r="G24" s="102">
        <f>C24</f>
        <v>1929198</v>
      </c>
      <c r="H24" s="102">
        <v>0</v>
      </c>
      <c r="I24" s="113"/>
      <c r="J24" s="117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s="112" customFormat="1" ht="25.5">
      <c r="A25" s="111">
        <v>11</v>
      </c>
      <c r="B25" s="45" t="s">
        <v>30</v>
      </c>
      <c r="C25" s="102">
        <f>G25</f>
        <v>1814423</v>
      </c>
      <c r="D25" s="102">
        <v>0</v>
      </c>
      <c r="E25" s="102">
        <v>0</v>
      </c>
      <c r="F25" s="104">
        <v>0</v>
      </c>
      <c r="G25" s="102">
        <v>1814423</v>
      </c>
      <c r="H25" s="102">
        <v>0</v>
      </c>
      <c r="I25" s="113"/>
      <c r="J25" s="117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s="112" customFormat="1" ht="25.5">
      <c r="A26" s="111">
        <v>12</v>
      </c>
      <c r="B26" s="45" t="s">
        <v>31</v>
      </c>
      <c r="C26" s="102">
        <v>2447400</v>
      </c>
      <c r="D26" s="102">
        <v>22</v>
      </c>
      <c r="E26" s="102">
        <v>280000</v>
      </c>
      <c r="F26" s="104">
        <v>8</v>
      </c>
      <c r="G26" s="102">
        <f>C26+E26</f>
        <v>2727400</v>
      </c>
      <c r="H26" s="102">
        <f>D26+F26</f>
        <v>30</v>
      </c>
      <c r="I26" s="113"/>
      <c r="J26" s="117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6" ht="18.95" customHeight="1">
      <c r="A27" s="111">
        <v>13</v>
      </c>
      <c r="B27" s="45" t="s">
        <v>32</v>
      </c>
      <c r="C27" s="102">
        <v>0</v>
      </c>
      <c r="D27" s="102">
        <v>0</v>
      </c>
      <c r="E27" s="102">
        <v>730800</v>
      </c>
      <c r="F27" s="104">
        <v>15</v>
      </c>
      <c r="G27" s="102">
        <f>E27</f>
        <v>730800</v>
      </c>
      <c r="H27" s="102">
        <f>F27</f>
        <v>15</v>
      </c>
      <c r="I27" s="115"/>
    </row>
    <row r="28" spans="1:26" s="112" customFormat="1" ht="25.5">
      <c r="A28" s="111">
        <v>14</v>
      </c>
      <c r="B28" s="45" t="s">
        <v>33</v>
      </c>
      <c r="C28" s="102">
        <f>G28-E28</f>
        <v>1508405</v>
      </c>
      <c r="D28" s="102">
        <v>13</v>
      </c>
      <c r="E28" s="102">
        <v>260000</v>
      </c>
      <c r="F28" s="104">
        <v>9</v>
      </c>
      <c r="G28" s="102">
        <v>1768405</v>
      </c>
      <c r="H28" s="102">
        <f>D28+F28</f>
        <v>22</v>
      </c>
      <c r="I28" s="113"/>
      <c r="J28" s="117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s="112" customFormat="1" ht="18.95" customHeight="1">
      <c r="A29" s="111">
        <v>15</v>
      </c>
      <c r="B29" s="45" t="s">
        <v>34</v>
      </c>
      <c r="C29" s="102">
        <f>G29-E29</f>
        <v>2913771</v>
      </c>
      <c r="D29" s="102">
        <v>27</v>
      </c>
      <c r="E29" s="102">
        <v>730000</v>
      </c>
      <c r="F29" s="104">
        <v>34</v>
      </c>
      <c r="G29" s="102">
        <v>3643771</v>
      </c>
      <c r="H29" s="102">
        <f>D29+F29</f>
        <v>61</v>
      </c>
      <c r="I29" s="113"/>
      <c r="J29" s="117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6" s="112" customFormat="1" ht="18.95" customHeight="1">
      <c r="A30" s="111">
        <v>16</v>
      </c>
      <c r="B30" s="45" t="s">
        <v>48</v>
      </c>
      <c r="C30" s="102">
        <v>0</v>
      </c>
      <c r="D30" s="102">
        <v>0</v>
      </c>
      <c r="E30" s="102">
        <v>610000</v>
      </c>
      <c r="F30" s="104">
        <v>17</v>
      </c>
      <c r="G30" s="102">
        <f>E30</f>
        <v>610000</v>
      </c>
      <c r="H30" s="102">
        <f>F30</f>
        <v>17</v>
      </c>
      <c r="I30" s="113"/>
      <c r="J30" s="117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s="112" customFormat="1" ht="18.95" customHeight="1">
      <c r="A31" s="111">
        <v>17</v>
      </c>
      <c r="B31" s="116" t="s">
        <v>35</v>
      </c>
      <c r="C31" s="102">
        <f>G31-E31</f>
        <v>858700</v>
      </c>
      <c r="D31" s="102">
        <v>9</v>
      </c>
      <c r="E31" s="102">
        <v>20000</v>
      </c>
      <c r="F31" s="104">
        <v>1</v>
      </c>
      <c r="G31" s="102">
        <v>878700</v>
      </c>
      <c r="H31" s="102">
        <f>D31+F31</f>
        <v>10</v>
      </c>
      <c r="I31" s="113"/>
      <c r="J31" s="117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s="112" customFormat="1" ht="18.95" customHeight="1">
      <c r="A32" s="111">
        <v>18</v>
      </c>
      <c r="B32" s="116" t="s">
        <v>23</v>
      </c>
      <c r="C32" s="102">
        <f>G32-E32</f>
        <v>1686280</v>
      </c>
      <c r="D32" s="102">
        <v>15</v>
      </c>
      <c r="E32" s="102">
        <v>1790000</v>
      </c>
      <c r="F32" s="104">
        <v>80</v>
      </c>
      <c r="G32" s="102">
        <v>3476280</v>
      </c>
      <c r="H32" s="102">
        <f>D32+F32</f>
        <v>95</v>
      </c>
      <c r="I32" s="113"/>
      <c r="J32" s="117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s="112" customFormat="1" ht="20.100000000000001" customHeight="1">
      <c r="A33" s="111">
        <v>19</v>
      </c>
      <c r="B33" s="116" t="s">
        <v>36</v>
      </c>
      <c r="C33" s="102">
        <f>G33</f>
        <v>21814721</v>
      </c>
      <c r="D33" s="102">
        <v>208</v>
      </c>
      <c r="E33" s="102">
        <v>0</v>
      </c>
      <c r="F33" s="104">
        <v>0</v>
      </c>
      <c r="G33" s="102">
        <v>21814721</v>
      </c>
      <c r="H33" s="102">
        <f>D33</f>
        <v>208</v>
      </c>
      <c r="I33" s="113"/>
      <c r="J33" s="117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s="112" customFormat="1" ht="20.100000000000001" customHeight="1">
      <c r="A34" s="111">
        <v>20</v>
      </c>
      <c r="B34" s="116" t="s">
        <v>37</v>
      </c>
      <c r="C34" s="102">
        <v>643130</v>
      </c>
      <c r="D34" s="102">
        <v>6</v>
      </c>
      <c r="E34" s="102">
        <v>0</v>
      </c>
      <c r="F34" s="104">
        <v>0</v>
      </c>
      <c r="G34" s="102">
        <f>C34</f>
        <v>643130</v>
      </c>
      <c r="H34" s="102">
        <v>6</v>
      </c>
      <c r="I34" s="115"/>
      <c r="J34" s="117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s="112" customFormat="1" ht="27" customHeight="1">
      <c r="A35" s="111">
        <v>21</v>
      </c>
      <c r="B35" s="45" t="s">
        <v>38</v>
      </c>
      <c r="C35" s="102">
        <v>1476471</v>
      </c>
      <c r="D35" s="102">
        <v>21</v>
      </c>
      <c r="E35" s="102">
        <v>0</v>
      </c>
      <c r="F35" s="104">
        <v>0</v>
      </c>
      <c r="G35" s="102">
        <f>C35</f>
        <v>1476471</v>
      </c>
      <c r="H35" s="102">
        <v>21</v>
      </c>
      <c r="I35" s="113"/>
      <c r="J35" s="117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s="112" customFormat="1" ht="27" customHeight="1">
      <c r="A36" s="111">
        <v>22</v>
      </c>
      <c r="B36" s="45" t="s">
        <v>39</v>
      </c>
      <c r="C36" s="102">
        <f>G36-E36</f>
        <v>99452</v>
      </c>
      <c r="D36" s="102">
        <v>1</v>
      </c>
      <c r="E36" s="102">
        <v>110000</v>
      </c>
      <c r="F36" s="104">
        <v>2</v>
      </c>
      <c r="G36" s="102">
        <v>209452</v>
      </c>
      <c r="H36" s="102">
        <f>D36+F36</f>
        <v>3</v>
      </c>
      <c r="I36" s="113"/>
      <c r="J36" s="117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s="112" customFormat="1" ht="23.1" customHeight="1">
      <c r="A37" s="111">
        <v>23</v>
      </c>
      <c r="B37" s="45" t="s">
        <v>40</v>
      </c>
      <c r="C37" s="102">
        <f>G37-E37</f>
        <v>1116000</v>
      </c>
      <c r="D37" s="102">
        <v>13</v>
      </c>
      <c r="E37" s="102">
        <v>200000</v>
      </c>
      <c r="F37" s="104">
        <v>1</v>
      </c>
      <c r="G37" s="102">
        <v>1316000</v>
      </c>
      <c r="H37" s="102">
        <v>14</v>
      </c>
      <c r="I37" s="113"/>
      <c r="J37" s="117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s="112" customFormat="1" ht="23.1" customHeight="1">
      <c r="A38" s="111">
        <v>24</v>
      </c>
      <c r="B38" s="45" t="s">
        <v>41</v>
      </c>
      <c r="C38" s="102">
        <f>G38</f>
        <v>914000</v>
      </c>
      <c r="D38" s="102">
        <v>10</v>
      </c>
      <c r="E38" s="102">
        <v>0</v>
      </c>
      <c r="F38" s="102">
        <v>0</v>
      </c>
      <c r="G38" s="102">
        <v>914000</v>
      </c>
      <c r="H38" s="102">
        <f>D38+F38</f>
        <v>10</v>
      </c>
      <c r="I38" s="115"/>
      <c r="J38" s="117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ht="23.1" customHeight="1">
      <c r="A39" s="111">
        <v>25</v>
      </c>
      <c r="B39" s="116" t="s">
        <v>44</v>
      </c>
      <c r="C39" s="102">
        <v>0</v>
      </c>
      <c r="D39" s="102">
        <v>0</v>
      </c>
      <c r="E39" s="102">
        <v>0</v>
      </c>
      <c r="F39" s="104">
        <v>0</v>
      </c>
      <c r="G39" s="102">
        <v>0</v>
      </c>
      <c r="H39" s="102">
        <v>0</v>
      </c>
      <c r="I39" s="113" t="s">
        <v>142</v>
      </c>
    </row>
    <row r="40" spans="1:26" s="112" customFormat="1" ht="23.1" customHeight="1">
      <c r="A40" s="111">
        <v>26</v>
      </c>
      <c r="B40" s="45" t="s">
        <v>46</v>
      </c>
      <c r="C40" s="102">
        <v>1500000</v>
      </c>
      <c r="D40" s="102">
        <v>16</v>
      </c>
      <c r="E40" s="102">
        <v>0</v>
      </c>
      <c r="F40" s="104">
        <v>0</v>
      </c>
      <c r="G40" s="102">
        <f>C40</f>
        <v>1500000</v>
      </c>
      <c r="H40" s="102">
        <v>16</v>
      </c>
      <c r="I40" s="115"/>
      <c r="J40" s="117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s="112" customFormat="1" ht="23.1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  <c r="J41" s="117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6" ht="23.1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v>0</v>
      </c>
      <c r="H42" s="102">
        <f>D42</f>
        <v>0</v>
      </c>
      <c r="I42" s="113"/>
    </row>
    <row r="43" spans="1:26" s="112" customFormat="1" ht="23.1" customHeight="1">
      <c r="A43" s="111">
        <v>29</v>
      </c>
      <c r="B43" s="45" t="s">
        <v>45</v>
      </c>
      <c r="C43" s="102">
        <v>234924</v>
      </c>
      <c r="D43" s="102">
        <v>7</v>
      </c>
      <c r="E43" s="102">
        <f>G43-C43</f>
        <v>17980876</v>
      </c>
      <c r="F43" s="104">
        <v>545</v>
      </c>
      <c r="G43" s="102">
        <v>18215800</v>
      </c>
      <c r="H43" s="102">
        <f>D43+F43</f>
        <v>552</v>
      </c>
      <c r="I43" s="113"/>
      <c r="J43" s="11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s="119" customFormat="1" ht="23.1" customHeight="1">
      <c r="A44" s="111">
        <v>30</v>
      </c>
      <c r="B44" s="116" t="s">
        <v>47</v>
      </c>
      <c r="C44" s="102">
        <f>G44-E44</f>
        <v>227600</v>
      </c>
      <c r="D44" s="102">
        <v>0</v>
      </c>
      <c r="E44" s="102">
        <v>560000</v>
      </c>
      <c r="F44" s="102">
        <v>0</v>
      </c>
      <c r="G44" s="102">
        <v>787600</v>
      </c>
      <c r="H44" s="102">
        <v>0</v>
      </c>
      <c r="I44" s="118" t="s">
        <v>114</v>
      </c>
      <c r="J44" s="165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</row>
    <row r="45" spans="1:26" ht="23.1" customHeight="1">
      <c r="A45" s="402" t="s">
        <v>11</v>
      </c>
      <c r="B45" s="402"/>
      <c r="C45" s="120">
        <f t="shared" ref="C45:H45" si="1">SUM(C15:C44)</f>
        <v>56183342</v>
      </c>
      <c r="D45" s="120">
        <f t="shared" si="1"/>
        <v>496</v>
      </c>
      <c r="E45" s="120">
        <f t="shared" si="1"/>
        <v>25351676</v>
      </c>
      <c r="F45" s="120">
        <f t="shared" si="1"/>
        <v>796</v>
      </c>
      <c r="G45" s="120">
        <f t="shared" si="1"/>
        <v>81535018</v>
      </c>
      <c r="H45" s="120">
        <f t="shared" si="1"/>
        <v>1292</v>
      </c>
      <c r="I45" s="149"/>
    </row>
    <row r="46" spans="1:26" ht="29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26" ht="17.100000000000001" customHeight="1">
      <c r="A47" s="404" t="s">
        <v>0</v>
      </c>
      <c r="B47" s="404" t="s">
        <v>1</v>
      </c>
      <c r="C47" s="407" t="s">
        <v>2</v>
      </c>
      <c r="D47" s="407"/>
      <c r="E47" s="407"/>
      <c r="F47" s="407"/>
      <c r="G47" s="406" t="s">
        <v>6</v>
      </c>
      <c r="H47" s="406" t="s">
        <v>8</v>
      </c>
      <c r="I47" s="404" t="s">
        <v>7</v>
      </c>
    </row>
    <row r="48" spans="1:26" ht="21.95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26" s="112" customFormat="1" ht="20.100000000000001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330000</v>
      </c>
      <c r="F49" s="118">
        <v>0</v>
      </c>
      <c r="G49" s="118">
        <f>E49</f>
        <v>330000</v>
      </c>
      <c r="H49" s="118">
        <v>0</v>
      </c>
      <c r="I49" s="116"/>
      <c r="J49" s="117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s="112" customFormat="1" ht="20.100000000000001" customHeight="1">
      <c r="A50" s="111">
        <v>2</v>
      </c>
      <c r="B50" s="122" t="s">
        <v>16</v>
      </c>
      <c r="C50" s="118">
        <f>G50</f>
        <v>1391979</v>
      </c>
      <c r="D50" s="118">
        <v>12</v>
      </c>
      <c r="E50" s="118">
        <v>0</v>
      </c>
      <c r="F50" s="118">
        <v>0</v>
      </c>
      <c r="G50" s="118">
        <v>1391979</v>
      </c>
      <c r="H50" s="103">
        <f>D50</f>
        <v>12</v>
      </c>
      <c r="I50" s="116"/>
      <c r="J50" s="117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6" s="112" customFormat="1" ht="20.100000000000001" customHeight="1">
      <c r="A51" s="111">
        <v>3</v>
      </c>
      <c r="B51" s="122" t="s">
        <v>17</v>
      </c>
      <c r="C51" s="118">
        <f>G51</f>
        <v>1555000</v>
      </c>
      <c r="D51" s="118">
        <v>14</v>
      </c>
      <c r="E51" s="118">
        <v>0</v>
      </c>
      <c r="F51" s="118">
        <v>0</v>
      </c>
      <c r="G51" s="118">
        <v>1555000</v>
      </c>
      <c r="H51" s="103">
        <v>14</v>
      </c>
      <c r="I51" s="116"/>
      <c r="J51" s="117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26" s="112" customFormat="1" ht="20.100000000000001" customHeight="1">
      <c r="A52" s="111">
        <v>4</v>
      </c>
      <c r="B52" s="122" t="s">
        <v>18</v>
      </c>
      <c r="C52" s="118">
        <f>G52-E52</f>
        <v>462070</v>
      </c>
      <c r="D52" s="118">
        <v>5</v>
      </c>
      <c r="E52" s="118">
        <v>363000</v>
      </c>
      <c r="F52" s="118">
        <v>15</v>
      </c>
      <c r="G52" s="118">
        <v>825070</v>
      </c>
      <c r="H52" s="103">
        <f>D52+F52</f>
        <v>20</v>
      </c>
      <c r="I52" s="116"/>
      <c r="J52" s="117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26" s="112" customFormat="1" ht="20.100000000000001" customHeight="1">
      <c r="A53" s="111">
        <v>5</v>
      </c>
      <c r="B53" s="122" t="s">
        <v>19</v>
      </c>
      <c r="C53" s="118">
        <v>1387463</v>
      </c>
      <c r="D53" s="118">
        <v>11</v>
      </c>
      <c r="E53" s="118">
        <v>0</v>
      </c>
      <c r="F53" s="118">
        <v>0</v>
      </c>
      <c r="G53" s="118">
        <f>C53</f>
        <v>1387463</v>
      </c>
      <c r="H53" s="103">
        <f>D53</f>
        <v>11</v>
      </c>
      <c r="I53" s="116"/>
      <c r="J53" s="117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ht="20.100000000000001" customHeight="1">
      <c r="A54" s="402" t="s">
        <v>10</v>
      </c>
      <c r="B54" s="402"/>
      <c r="C54" s="120">
        <f t="shared" ref="C54:H54" si="2">SUM(C49:C53)</f>
        <v>4796512</v>
      </c>
      <c r="D54" s="120">
        <f t="shared" si="2"/>
        <v>42</v>
      </c>
      <c r="E54" s="120">
        <f t="shared" si="2"/>
        <v>693000</v>
      </c>
      <c r="F54" s="120">
        <f t="shared" si="2"/>
        <v>15</v>
      </c>
      <c r="G54" s="120">
        <f t="shared" si="2"/>
        <v>5489512</v>
      </c>
      <c r="H54" s="123">
        <f t="shared" si="2"/>
        <v>57</v>
      </c>
      <c r="I54" s="116"/>
    </row>
    <row r="55" spans="1:26" ht="33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26" ht="20.100000000000001" customHeight="1">
      <c r="A56" s="404" t="s">
        <v>0</v>
      </c>
      <c r="B56" s="404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26" ht="20.100000000000001" customHeight="1">
      <c r="A57" s="404"/>
      <c r="B57" s="404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26" s="112" customFormat="1" ht="20.100000000000001" customHeight="1">
      <c r="A58" s="125">
        <v>1</v>
      </c>
      <c r="B58" s="126" t="s">
        <v>136</v>
      </c>
      <c r="C58" s="118">
        <v>200000</v>
      </c>
      <c r="D58" s="103">
        <v>1</v>
      </c>
      <c r="E58" s="118">
        <v>0</v>
      </c>
      <c r="F58" s="118">
        <v>0</v>
      </c>
      <c r="G58" s="118">
        <f>C58+E58</f>
        <v>200000</v>
      </c>
      <c r="H58" s="103">
        <v>1</v>
      </c>
      <c r="I58" s="127"/>
      <c r="J58" s="117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6" s="112" customFormat="1" ht="20.100000000000001" customHeight="1">
      <c r="A59" s="125">
        <v>2</v>
      </c>
      <c r="B59" s="122" t="s">
        <v>128</v>
      </c>
      <c r="C59" s="118">
        <v>100000</v>
      </c>
      <c r="D59" s="103">
        <v>1</v>
      </c>
      <c r="E59" s="118">
        <v>0</v>
      </c>
      <c r="F59" s="118">
        <v>0</v>
      </c>
      <c r="G59" s="118">
        <f t="shared" ref="G59" si="3">C59</f>
        <v>100000</v>
      </c>
      <c r="H59" s="103">
        <v>1</v>
      </c>
      <c r="I59" s="127"/>
      <c r="J59" s="117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:26" s="112" customFormat="1" ht="20.100000000000001" customHeight="1">
      <c r="A60" s="125">
        <v>3</v>
      </c>
      <c r="B60" s="122" t="s">
        <v>137</v>
      </c>
      <c r="C60" s="118">
        <v>250000</v>
      </c>
      <c r="D60" s="103">
        <v>1</v>
      </c>
      <c r="E60" s="118">
        <v>0</v>
      </c>
      <c r="F60" s="118">
        <v>0</v>
      </c>
      <c r="G60" s="118">
        <f>C60</f>
        <v>250000</v>
      </c>
      <c r="H60" s="103">
        <v>1</v>
      </c>
      <c r="I60" s="127"/>
      <c r="J60" s="117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:26" s="112" customFormat="1" ht="20.100000000000001" customHeight="1">
      <c r="A61" s="125">
        <v>4</v>
      </c>
      <c r="B61" s="122" t="s">
        <v>108</v>
      </c>
      <c r="C61" s="118">
        <v>200000</v>
      </c>
      <c r="D61" s="103">
        <v>1</v>
      </c>
      <c r="E61" s="118">
        <v>0</v>
      </c>
      <c r="F61" s="118">
        <v>0</v>
      </c>
      <c r="G61" s="118">
        <f>C61</f>
        <v>200000</v>
      </c>
      <c r="H61" s="103">
        <v>1</v>
      </c>
      <c r="I61" s="127"/>
      <c r="J61" s="117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:26" s="112" customFormat="1" ht="20.100000000000001" customHeight="1">
      <c r="A62" s="125">
        <v>5</v>
      </c>
      <c r="B62" s="122" t="s">
        <v>97</v>
      </c>
      <c r="C62" s="118">
        <v>200000</v>
      </c>
      <c r="D62" s="103">
        <v>1</v>
      </c>
      <c r="E62" s="118">
        <v>0</v>
      </c>
      <c r="F62" s="118">
        <v>0</v>
      </c>
      <c r="G62" s="118">
        <f t="shared" ref="G62:G66" si="4">C62</f>
        <v>200000</v>
      </c>
      <c r="H62" s="103">
        <v>1</v>
      </c>
      <c r="I62" s="127"/>
      <c r="J62" s="117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:26" s="112" customFormat="1" ht="20.100000000000001" customHeight="1">
      <c r="A63" s="125">
        <v>6</v>
      </c>
      <c r="B63" s="122" t="s">
        <v>96</v>
      </c>
      <c r="C63" s="118">
        <v>300000</v>
      </c>
      <c r="D63" s="103">
        <v>1</v>
      </c>
      <c r="E63" s="118">
        <v>0</v>
      </c>
      <c r="F63" s="118">
        <v>0</v>
      </c>
      <c r="G63" s="118">
        <f>C63</f>
        <v>300000</v>
      </c>
      <c r="H63" s="103">
        <v>1</v>
      </c>
      <c r="I63" s="127"/>
      <c r="J63" s="117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:26" s="112" customFormat="1" ht="20.100000000000001" customHeight="1">
      <c r="A64" s="125">
        <v>7</v>
      </c>
      <c r="B64" s="122" t="s">
        <v>100</v>
      </c>
      <c r="C64" s="118">
        <v>375000</v>
      </c>
      <c r="D64" s="103">
        <v>1</v>
      </c>
      <c r="E64" s="118">
        <v>0</v>
      </c>
      <c r="F64" s="118">
        <v>0</v>
      </c>
      <c r="G64" s="118">
        <f t="shared" si="4"/>
        <v>375000</v>
      </c>
      <c r="H64" s="103">
        <v>1</v>
      </c>
      <c r="I64" s="127"/>
      <c r="J64" s="117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:26" s="112" customFormat="1" ht="20.100000000000001" customHeight="1">
      <c r="A65" s="125">
        <v>8</v>
      </c>
      <c r="B65" s="122" t="s">
        <v>138</v>
      </c>
      <c r="C65" s="118">
        <v>300000</v>
      </c>
      <c r="D65" s="103">
        <v>1</v>
      </c>
      <c r="E65" s="118">
        <v>0</v>
      </c>
      <c r="F65" s="118">
        <v>0</v>
      </c>
      <c r="G65" s="118">
        <f t="shared" si="4"/>
        <v>300000</v>
      </c>
      <c r="H65" s="103">
        <v>1</v>
      </c>
      <c r="I65" s="127"/>
      <c r="J65" s="117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:26" s="112" customFormat="1" ht="20.100000000000001" customHeight="1">
      <c r="A66" s="125">
        <v>9</v>
      </c>
      <c r="B66" s="122" t="s">
        <v>95</v>
      </c>
      <c r="C66" s="118">
        <v>230000</v>
      </c>
      <c r="D66" s="103">
        <v>1</v>
      </c>
      <c r="E66" s="118">
        <v>0</v>
      </c>
      <c r="F66" s="118">
        <v>0</v>
      </c>
      <c r="G66" s="118">
        <f t="shared" si="4"/>
        <v>230000</v>
      </c>
      <c r="H66" s="103">
        <v>1</v>
      </c>
      <c r="I66" s="127"/>
      <c r="J66" s="117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:26" ht="20.100000000000001" customHeight="1">
      <c r="A67" s="125">
        <v>10</v>
      </c>
      <c r="B67" s="122" t="s">
        <v>111</v>
      </c>
      <c r="C67" s="118">
        <v>200000</v>
      </c>
      <c r="D67" s="103">
        <v>1</v>
      </c>
      <c r="E67" s="118">
        <v>0</v>
      </c>
      <c r="F67" s="118">
        <v>0</v>
      </c>
      <c r="G67" s="118">
        <f>C67</f>
        <v>200000</v>
      </c>
      <c r="H67" s="103">
        <v>1</v>
      </c>
      <c r="I67" s="127"/>
    </row>
    <row r="68" spans="1:26" s="112" customFormat="1" ht="20.100000000000001" customHeight="1">
      <c r="A68" s="125">
        <v>11</v>
      </c>
      <c r="B68" s="122" t="s">
        <v>141</v>
      </c>
      <c r="C68" s="118">
        <v>0</v>
      </c>
      <c r="D68" s="118">
        <v>0</v>
      </c>
      <c r="E68" s="118">
        <v>50000</v>
      </c>
      <c r="F68" s="118">
        <v>1</v>
      </c>
      <c r="G68" s="118">
        <f>E68</f>
        <v>50000</v>
      </c>
      <c r="H68" s="103">
        <v>1</v>
      </c>
      <c r="I68" s="127"/>
      <c r="J68" s="117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:26" s="112" customFormat="1" ht="20.100000000000001" customHeight="1">
      <c r="A69" s="125">
        <v>12</v>
      </c>
      <c r="B69" s="122" t="s">
        <v>125</v>
      </c>
      <c r="C69" s="118">
        <v>0</v>
      </c>
      <c r="D69" s="118">
        <v>0</v>
      </c>
      <c r="E69" s="118">
        <v>50000</v>
      </c>
      <c r="F69" s="118">
        <v>1</v>
      </c>
      <c r="G69" s="118">
        <f>E69</f>
        <v>50000</v>
      </c>
      <c r="H69" s="103">
        <v>1</v>
      </c>
      <c r="I69" s="127"/>
      <c r="J69" s="117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ht="20.100000000000001" customHeight="1">
      <c r="A70" s="408" t="s">
        <v>11</v>
      </c>
      <c r="B70" s="408"/>
      <c r="C70" s="120">
        <f>SUM(C58:C69)</f>
        <v>2355000</v>
      </c>
      <c r="D70" s="120">
        <f>SUM(D58:D69)</f>
        <v>10</v>
      </c>
      <c r="E70" s="120">
        <f>SUM(E58:E69)</f>
        <v>100000</v>
      </c>
      <c r="F70" s="120">
        <v>1</v>
      </c>
      <c r="G70" s="120">
        <f>SUM(G58:G69)</f>
        <v>2455000</v>
      </c>
      <c r="H70" s="120">
        <f>SUM(H58:H69)</f>
        <v>12</v>
      </c>
      <c r="I70" s="122"/>
    </row>
    <row r="71" spans="1:26" ht="33" customHeight="1">
      <c r="A71" s="128" t="s">
        <v>69</v>
      </c>
      <c r="B71" s="362" t="s">
        <v>67</v>
      </c>
      <c r="C71" s="363"/>
      <c r="D71" s="363"/>
      <c r="E71" s="363"/>
      <c r="F71" s="363"/>
      <c r="G71" s="363"/>
      <c r="H71" s="363"/>
      <c r="I71" s="364"/>
      <c r="J71" s="166"/>
    </row>
    <row r="72" spans="1:26" ht="33" customHeight="1">
      <c r="A72" s="129" t="s">
        <v>52</v>
      </c>
      <c r="B72" s="130" t="s">
        <v>65</v>
      </c>
      <c r="C72" s="131"/>
      <c r="D72" s="131"/>
      <c r="E72" s="131"/>
      <c r="F72" s="131"/>
      <c r="G72" s="131"/>
      <c r="H72" s="131"/>
      <c r="I72" s="132"/>
      <c r="J72" s="166"/>
    </row>
    <row r="73" spans="1:26" ht="30" customHeight="1" thickBot="1">
      <c r="A73" s="133" t="s">
        <v>0</v>
      </c>
      <c r="B73" s="134" t="s">
        <v>53</v>
      </c>
      <c r="C73" s="134" t="s">
        <v>54</v>
      </c>
      <c r="D73" s="399" t="s">
        <v>55</v>
      </c>
      <c r="E73" s="399"/>
      <c r="F73" s="399" t="s">
        <v>56</v>
      </c>
      <c r="G73" s="399"/>
      <c r="H73" s="399" t="s">
        <v>57</v>
      </c>
      <c r="I73" s="399"/>
      <c r="J73" s="166"/>
    </row>
    <row r="74" spans="1:26" ht="29.1" customHeight="1">
      <c r="A74" s="135">
        <v>1</v>
      </c>
      <c r="B74" s="136" t="s">
        <v>154</v>
      </c>
      <c r="C74" s="137" t="s">
        <v>58</v>
      </c>
      <c r="D74" s="400" t="s">
        <v>146</v>
      </c>
      <c r="E74" s="401"/>
      <c r="F74" s="395" t="s">
        <v>85</v>
      </c>
      <c r="G74" s="396"/>
      <c r="H74" s="386">
        <v>3360000</v>
      </c>
      <c r="I74" s="387"/>
      <c r="J74" s="166"/>
    </row>
    <row r="75" spans="1:26" ht="29.1" customHeight="1">
      <c r="A75" s="135">
        <v>2</v>
      </c>
      <c r="B75" s="136" t="s">
        <v>154</v>
      </c>
      <c r="C75" s="137" t="s">
        <v>58</v>
      </c>
      <c r="D75" s="367" t="s">
        <v>123</v>
      </c>
      <c r="E75" s="369"/>
      <c r="F75" s="395" t="s">
        <v>85</v>
      </c>
      <c r="G75" s="396"/>
      <c r="H75" s="372">
        <v>1009176</v>
      </c>
      <c r="I75" s="373"/>
      <c r="J75" s="166"/>
    </row>
    <row r="76" spans="1:26" ht="18.95" customHeight="1">
      <c r="A76" s="135">
        <v>3</v>
      </c>
      <c r="B76" s="136" t="s">
        <v>155</v>
      </c>
      <c r="C76" s="137" t="s">
        <v>61</v>
      </c>
      <c r="D76" s="367" t="s">
        <v>13</v>
      </c>
      <c r="E76" s="369"/>
      <c r="F76" s="395" t="s">
        <v>62</v>
      </c>
      <c r="G76" s="396"/>
      <c r="H76" s="372">
        <v>17750000</v>
      </c>
      <c r="I76" s="373"/>
      <c r="J76" s="166"/>
      <c r="K76" s="167"/>
    </row>
    <row r="77" spans="1:26" ht="18.95" customHeight="1">
      <c r="A77" s="135">
        <v>4</v>
      </c>
      <c r="B77" s="136" t="s">
        <v>155</v>
      </c>
      <c r="C77" s="137" t="s">
        <v>61</v>
      </c>
      <c r="D77" s="367" t="s">
        <v>13</v>
      </c>
      <c r="E77" s="369"/>
      <c r="F77" s="395" t="s">
        <v>62</v>
      </c>
      <c r="G77" s="396"/>
      <c r="H77" s="372">
        <v>2000000</v>
      </c>
      <c r="I77" s="373"/>
      <c r="J77" s="168"/>
      <c r="K77" s="167"/>
    </row>
    <row r="78" spans="1:26" ht="18.95" customHeight="1">
      <c r="A78" s="135">
        <v>5</v>
      </c>
      <c r="B78" s="136" t="s">
        <v>155</v>
      </c>
      <c r="C78" s="137" t="s">
        <v>61</v>
      </c>
      <c r="D78" s="367" t="s">
        <v>13</v>
      </c>
      <c r="E78" s="369"/>
      <c r="F78" s="395" t="s">
        <v>62</v>
      </c>
      <c r="G78" s="396"/>
      <c r="H78" s="372">
        <v>2000000</v>
      </c>
      <c r="I78" s="373"/>
      <c r="J78" s="168"/>
      <c r="K78" s="167"/>
    </row>
    <row r="79" spans="1:26" ht="18.95" customHeight="1">
      <c r="A79" s="135">
        <v>6</v>
      </c>
      <c r="B79" s="136" t="s">
        <v>155</v>
      </c>
      <c r="C79" s="137" t="s">
        <v>61</v>
      </c>
      <c r="D79" s="367" t="s">
        <v>13</v>
      </c>
      <c r="E79" s="369"/>
      <c r="F79" s="395" t="s">
        <v>62</v>
      </c>
      <c r="G79" s="396"/>
      <c r="H79" s="372">
        <v>2000000</v>
      </c>
      <c r="I79" s="373"/>
      <c r="J79" s="168"/>
      <c r="K79" s="167"/>
    </row>
    <row r="80" spans="1:26" ht="18.95" customHeight="1">
      <c r="A80" s="135">
        <v>7</v>
      </c>
      <c r="B80" s="136" t="s">
        <v>155</v>
      </c>
      <c r="C80" s="137" t="s">
        <v>61</v>
      </c>
      <c r="D80" s="367" t="s">
        <v>13</v>
      </c>
      <c r="E80" s="369"/>
      <c r="F80" s="395" t="s">
        <v>62</v>
      </c>
      <c r="G80" s="396"/>
      <c r="H80" s="372">
        <v>2000000</v>
      </c>
      <c r="I80" s="373"/>
      <c r="J80" s="168"/>
      <c r="K80" s="167"/>
    </row>
    <row r="81" spans="1:11" ht="18.95" customHeight="1">
      <c r="A81" s="135">
        <v>8</v>
      </c>
      <c r="B81" s="136" t="s">
        <v>155</v>
      </c>
      <c r="C81" s="137" t="s">
        <v>61</v>
      </c>
      <c r="D81" s="367" t="s">
        <v>13</v>
      </c>
      <c r="E81" s="369"/>
      <c r="F81" s="395" t="s">
        <v>62</v>
      </c>
      <c r="G81" s="396"/>
      <c r="H81" s="372">
        <v>2000000</v>
      </c>
      <c r="I81" s="373"/>
      <c r="J81" s="168"/>
    </row>
    <row r="82" spans="1:11" ht="29.1" customHeight="1">
      <c r="A82" s="135">
        <v>9</v>
      </c>
      <c r="B82" s="136" t="s">
        <v>155</v>
      </c>
      <c r="C82" s="137" t="s">
        <v>126</v>
      </c>
      <c r="D82" s="367" t="s">
        <v>13</v>
      </c>
      <c r="E82" s="369"/>
      <c r="F82" s="397" t="s">
        <v>156</v>
      </c>
      <c r="G82" s="398"/>
      <c r="H82" s="372">
        <v>2000000</v>
      </c>
      <c r="I82" s="373"/>
      <c r="J82" s="166"/>
      <c r="K82" s="138"/>
    </row>
    <row r="83" spans="1:11" ht="18" customHeight="1">
      <c r="A83" s="135">
        <v>10</v>
      </c>
      <c r="B83" s="136" t="s">
        <v>155</v>
      </c>
      <c r="C83" s="137" t="s">
        <v>61</v>
      </c>
      <c r="D83" s="367" t="s">
        <v>13</v>
      </c>
      <c r="E83" s="369"/>
      <c r="F83" s="395" t="s">
        <v>62</v>
      </c>
      <c r="G83" s="396"/>
      <c r="H83" s="372">
        <v>3500000</v>
      </c>
      <c r="I83" s="373"/>
      <c r="J83" s="166"/>
    </row>
    <row r="84" spans="1:11" ht="18" customHeight="1">
      <c r="A84" s="135">
        <v>11</v>
      </c>
      <c r="B84" s="136" t="s">
        <v>155</v>
      </c>
      <c r="C84" s="137" t="s">
        <v>61</v>
      </c>
      <c r="D84" s="367" t="s">
        <v>13</v>
      </c>
      <c r="E84" s="369"/>
      <c r="F84" s="395" t="s">
        <v>62</v>
      </c>
      <c r="G84" s="396"/>
      <c r="H84" s="372">
        <v>2000000</v>
      </c>
      <c r="I84" s="373"/>
      <c r="J84" s="168"/>
      <c r="K84" s="167"/>
    </row>
    <row r="85" spans="1:11" ht="18" customHeight="1">
      <c r="A85" s="135">
        <v>12</v>
      </c>
      <c r="B85" s="136" t="s">
        <v>155</v>
      </c>
      <c r="C85" s="137" t="s">
        <v>61</v>
      </c>
      <c r="D85" s="367" t="s">
        <v>13</v>
      </c>
      <c r="E85" s="369"/>
      <c r="F85" s="395" t="s">
        <v>62</v>
      </c>
      <c r="G85" s="396"/>
      <c r="H85" s="372">
        <v>2000000</v>
      </c>
      <c r="I85" s="373"/>
      <c r="J85" s="168"/>
    </row>
    <row r="86" spans="1:11" ht="18" customHeight="1">
      <c r="A86" s="135">
        <v>13</v>
      </c>
      <c r="B86" s="136" t="s">
        <v>157</v>
      </c>
      <c r="C86" s="137" t="s">
        <v>61</v>
      </c>
      <c r="D86" s="367" t="s">
        <v>82</v>
      </c>
      <c r="E86" s="369"/>
      <c r="F86" s="370" t="s">
        <v>124</v>
      </c>
      <c r="G86" s="371"/>
      <c r="H86" s="372">
        <v>12096000</v>
      </c>
      <c r="I86" s="373"/>
      <c r="J86" s="166"/>
    </row>
    <row r="87" spans="1:11" ht="18" customHeight="1">
      <c r="A87" s="135">
        <v>14</v>
      </c>
      <c r="B87" s="136" t="s">
        <v>158</v>
      </c>
      <c r="C87" s="137" t="s">
        <v>63</v>
      </c>
      <c r="D87" s="367" t="s">
        <v>82</v>
      </c>
      <c r="E87" s="369"/>
      <c r="F87" s="388" t="s">
        <v>78</v>
      </c>
      <c r="G87" s="389"/>
      <c r="H87" s="390">
        <v>7916857</v>
      </c>
      <c r="I87" s="390"/>
      <c r="J87" s="166"/>
      <c r="K87" s="138"/>
    </row>
    <row r="88" spans="1:11" ht="18" customHeight="1">
      <c r="A88" s="113"/>
      <c r="B88" s="391" t="s">
        <v>81</v>
      </c>
      <c r="C88" s="392"/>
      <c r="D88" s="358" t="s">
        <v>160</v>
      </c>
      <c r="E88" s="360"/>
      <c r="F88" s="367"/>
      <c r="G88" s="369"/>
      <c r="H88" s="393">
        <f>SUM(H74:H87)</f>
        <v>61632033</v>
      </c>
      <c r="I88" s="394"/>
      <c r="J88" s="166"/>
    </row>
    <row r="89" spans="1:11" ht="33" customHeight="1">
      <c r="A89" s="139" t="s">
        <v>64</v>
      </c>
      <c r="B89" s="140" t="s">
        <v>66</v>
      </c>
      <c r="C89" s="140"/>
      <c r="D89" s="140"/>
      <c r="E89" s="140"/>
      <c r="F89" s="140"/>
      <c r="G89" s="140"/>
      <c r="H89" s="140"/>
      <c r="I89" s="141"/>
      <c r="J89" s="166"/>
    </row>
    <row r="90" spans="1:11" ht="35.1" customHeight="1" thickBot="1">
      <c r="A90" s="142" t="s">
        <v>0</v>
      </c>
      <c r="B90" s="143" t="s">
        <v>53</v>
      </c>
      <c r="C90" s="380" t="s">
        <v>55</v>
      </c>
      <c r="D90" s="381"/>
      <c r="E90" s="382"/>
      <c r="F90" s="380" t="s">
        <v>56</v>
      </c>
      <c r="G90" s="381"/>
      <c r="H90" s="380" t="s">
        <v>57</v>
      </c>
      <c r="I90" s="382"/>
      <c r="J90" s="166"/>
    </row>
    <row r="91" spans="1:11" ht="24" customHeight="1">
      <c r="A91" s="144">
        <v>1</v>
      </c>
      <c r="B91" s="136" t="s">
        <v>155</v>
      </c>
      <c r="C91" s="383" t="s">
        <v>13</v>
      </c>
      <c r="D91" s="384"/>
      <c r="E91" s="385"/>
      <c r="F91" s="378" t="s">
        <v>159</v>
      </c>
      <c r="G91" s="379"/>
      <c r="H91" s="386">
        <v>180000</v>
      </c>
      <c r="I91" s="387"/>
      <c r="J91" s="166"/>
    </row>
    <row r="92" spans="1:11" ht="24" customHeight="1">
      <c r="A92" s="145">
        <v>2</v>
      </c>
      <c r="B92" s="136" t="s">
        <v>155</v>
      </c>
      <c r="C92" s="367" t="s">
        <v>13</v>
      </c>
      <c r="D92" s="368"/>
      <c r="E92" s="369"/>
      <c r="F92" s="378" t="s">
        <v>159</v>
      </c>
      <c r="G92" s="379"/>
      <c r="H92" s="372">
        <v>200000</v>
      </c>
      <c r="I92" s="373"/>
      <c r="J92" s="166"/>
    </row>
    <row r="93" spans="1:11" ht="24" customHeight="1">
      <c r="A93" s="145">
        <v>3</v>
      </c>
      <c r="B93" s="136" t="s">
        <v>155</v>
      </c>
      <c r="C93" s="367" t="s">
        <v>13</v>
      </c>
      <c r="D93" s="368"/>
      <c r="E93" s="369"/>
      <c r="F93" s="374" t="s">
        <v>59</v>
      </c>
      <c r="G93" s="375"/>
      <c r="H93" s="372">
        <v>220000</v>
      </c>
      <c r="I93" s="373"/>
      <c r="J93" s="166"/>
    </row>
    <row r="94" spans="1:11" ht="24" customHeight="1">
      <c r="A94" s="145">
        <v>4</v>
      </c>
      <c r="B94" s="136" t="s">
        <v>155</v>
      </c>
      <c r="C94" s="367" t="s">
        <v>13</v>
      </c>
      <c r="D94" s="368"/>
      <c r="E94" s="369"/>
      <c r="F94" s="378" t="s">
        <v>159</v>
      </c>
      <c r="G94" s="379"/>
      <c r="H94" s="372">
        <v>7500000</v>
      </c>
      <c r="I94" s="373"/>
      <c r="J94" s="166"/>
    </row>
    <row r="95" spans="1:11" ht="24" customHeight="1">
      <c r="A95" s="145">
        <v>5</v>
      </c>
      <c r="B95" s="136" t="s">
        <v>155</v>
      </c>
      <c r="C95" s="367" t="s">
        <v>13</v>
      </c>
      <c r="D95" s="368"/>
      <c r="E95" s="369"/>
      <c r="F95" s="378" t="s">
        <v>159</v>
      </c>
      <c r="G95" s="379"/>
      <c r="H95" s="372">
        <v>580000</v>
      </c>
      <c r="I95" s="373"/>
      <c r="J95" s="166"/>
    </row>
    <row r="96" spans="1:11" ht="24" customHeight="1">
      <c r="A96" s="145">
        <v>6</v>
      </c>
      <c r="B96" s="136" t="s">
        <v>155</v>
      </c>
      <c r="C96" s="367" t="s">
        <v>13</v>
      </c>
      <c r="D96" s="368"/>
      <c r="E96" s="369"/>
      <c r="F96" s="378" t="s">
        <v>159</v>
      </c>
      <c r="G96" s="379"/>
      <c r="H96" s="372">
        <v>110000</v>
      </c>
      <c r="I96" s="373"/>
      <c r="J96" s="166"/>
    </row>
    <row r="97" spans="1:11" ht="24" customHeight="1">
      <c r="A97" s="145">
        <v>7</v>
      </c>
      <c r="B97" s="136" t="s">
        <v>157</v>
      </c>
      <c r="C97" s="367" t="s">
        <v>71</v>
      </c>
      <c r="D97" s="368"/>
      <c r="E97" s="369"/>
      <c r="F97" s="370" t="s">
        <v>124</v>
      </c>
      <c r="G97" s="371"/>
      <c r="H97" s="372">
        <v>28539000</v>
      </c>
      <c r="I97" s="373"/>
      <c r="J97" s="166"/>
    </row>
    <row r="98" spans="1:11" ht="24" customHeight="1">
      <c r="A98" s="145">
        <v>8</v>
      </c>
      <c r="B98" s="136" t="s">
        <v>158</v>
      </c>
      <c r="C98" s="367" t="s">
        <v>71</v>
      </c>
      <c r="D98" s="368"/>
      <c r="E98" s="369"/>
      <c r="F98" s="374" t="s">
        <v>78</v>
      </c>
      <c r="G98" s="375"/>
      <c r="H98" s="376">
        <f>F102/5</f>
        <v>5228935.2</v>
      </c>
      <c r="I98" s="377"/>
      <c r="J98" s="166"/>
    </row>
    <row r="99" spans="1:11" ht="24" customHeight="1">
      <c r="A99" s="113"/>
      <c r="B99" s="149" t="s">
        <v>10</v>
      </c>
      <c r="C99" s="358" t="s">
        <v>161</v>
      </c>
      <c r="D99" s="359"/>
      <c r="E99" s="360"/>
      <c r="F99" s="146"/>
      <c r="G99" s="146"/>
      <c r="H99" s="361">
        <f>SUM(H91:H98)</f>
        <v>42557935.200000003</v>
      </c>
      <c r="I99" s="361"/>
      <c r="J99" s="166"/>
    </row>
    <row r="100" spans="1:11" ht="39" customHeight="1">
      <c r="A100" s="362" t="s">
        <v>80</v>
      </c>
      <c r="B100" s="363"/>
      <c r="C100" s="363"/>
      <c r="D100" s="363"/>
      <c r="E100" s="363"/>
      <c r="F100" s="363"/>
      <c r="G100" s="363"/>
      <c r="H100" s="363"/>
      <c r="I100" s="364"/>
    </row>
    <row r="101" spans="1:11" ht="27.95" customHeight="1">
      <c r="A101" s="149" t="s">
        <v>0</v>
      </c>
      <c r="B101" s="147" t="s">
        <v>79</v>
      </c>
      <c r="C101" s="148"/>
      <c r="D101" s="365" t="s">
        <v>3</v>
      </c>
      <c r="E101" s="365"/>
      <c r="F101" s="365" t="s">
        <v>5</v>
      </c>
      <c r="G101" s="365"/>
      <c r="H101" s="366" t="s">
        <v>10</v>
      </c>
      <c r="I101" s="366"/>
      <c r="K101" s="138"/>
    </row>
    <row r="102" spans="1:11" ht="27.95" customHeight="1">
      <c r="A102" s="149">
        <v>1</v>
      </c>
      <c r="B102" s="150" t="s">
        <v>83</v>
      </c>
      <c r="C102" s="148"/>
      <c r="D102" s="356">
        <f>C70+C54+C45</f>
        <v>63334854</v>
      </c>
      <c r="E102" s="356"/>
      <c r="F102" s="356">
        <f>E70+E54+E45</f>
        <v>26144676</v>
      </c>
      <c r="G102" s="356"/>
      <c r="H102" s="356">
        <f>D102+F102</f>
        <v>89479530</v>
      </c>
      <c r="I102" s="356"/>
      <c r="K102" s="138"/>
    </row>
    <row r="103" spans="1:11" ht="27.95" customHeight="1">
      <c r="A103" s="149">
        <v>2</v>
      </c>
      <c r="B103" s="150" t="s">
        <v>113</v>
      </c>
      <c r="C103" s="148"/>
      <c r="D103" s="356">
        <f>'[1]januari 2022 ok'!D123:E123</f>
        <v>4039181.375</v>
      </c>
      <c r="E103" s="356"/>
      <c r="F103" s="356">
        <f>'[1]januari 2022 ok'!F123:G123</f>
        <v>18148010</v>
      </c>
      <c r="G103" s="356"/>
      <c r="H103" s="356">
        <f>D103+F103</f>
        <v>22187191.375</v>
      </c>
      <c r="I103" s="356"/>
    </row>
    <row r="104" spans="1:11" ht="27.95" customHeight="1">
      <c r="A104" s="149">
        <v>3</v>
      </c>
      <c r="B104" s="150" t="s">
        <v>84</v>
      </c>
      <c r="C104" s="148"/>
      <c r="D104" s="353">
        <f>D102+D103</f>
        <v>67374035.375</v>
      </c>
      <c r="E104" s="353"/>
      <c r="F104" s="353">
        <f>F102+F103</f>
        <v>44292686</v>
      </c>
      <c r="G104" s="353"/>
      <c r="H104" s="353">
        <f>SUM(H102:H103)</f>
        <v>111666721.375</v>
      </c>
      <c r="I104" s="353"/>
      <c r="K104" s="117"/>
    </row>
    <row r="105" spans="1:11" ht="27.95" customHeight="1">
      <c r="A105" s="149">
        <v>4</v>
      </c>
      <c r="B105" s="151" t="s">
        <v>86</v>
      </c>
      <c r="C105" s="148"/>
      <c r="D105" s="356">
        <f>H88</f>
        <v>61632033</v>
      </c>
      <c r="E105" s="356"/>
      <c r="F105" s="356">
        <f>H99</f>
        <v>42557935.200000003</v>
      </c>
      <c r="G105" s="356"/>
      <c r="H105" s="357">
        <f>D105+F105</f>
        <v>104189968.2</v>
      </c>
      <c r="I105" s="357"/>
      <c r="K105" s="138"/>
    </row>
    <row r="106" spans="1:11" ht="27.95" customHeight="1">
      <c r="A106" s="149">
        <v>5</v>
      </c>
      <c r="B106" s="151" t="s">
        <v>87</v>
      </c>
      <c r="C106" s="148"/>
      <c r="D106" s="353">
        <f>D104-D105</f>
        <v>5742002.375</v>
      </c>
      <c r="E106" s="353"/>
      <c r="F106" s="353">
        <f>F104-F105</f>
        <v>1734750.799999997</v>
      </c>
      <c r="G106" s="353"/>
      <c r="H106" s="353">
        <f>H104-H105</f>
        <v>7476753.174999997</v>
      </c>
      <c r="I106" s="353"/>
    </row>
    <row r="107" spans="1:11" ht="27.95" customHeight="1">
      <c r="B107" s="152"/>
      <c r="C107" s="152"/>
      <c r="D107" s="152"/>
      <c r="E107" s="152"/>
      <c r="F107" s="153"/>
      <c r="G107" s="152"/>
      <c r="H107" s="152"/>
      <c r="I107" s="152"/>
    </row>
    <row r="108" spans="1:11" ht="15.75">
      <c r="B108" s="154"/>
      <c r="C108" s="154"/>
      <c r="D108" s="354" t="s">
        <v>153</v>
      </c>
      <c r="E108" s="354"/>
      <c r="F108" s="354"/>
      <c r="G108" s="354"/>
      <c r="H108" s="354"/>
      <c r="I108" s="354"/>
      <c r="K108" s="117"/>
    </row>
    <row r="109" spans="1:11" ht="15.75">
      <c r="B109" s="155" t="s">
        <v>75</v>
      </c>
      <c r="C109" s="156"/>
      <c r="D109" s="152"/>
      <c r="E109" s="152"/>
      <c r="G109" s="156"/>
      <c r="H109" s="156"/>
      <c r="I109" s="156"/>
      <c r="K109" s="138"/>
    </row>
    <row r="110" spans="1:11" ht="15.75">
      <c r="B110" s="156" t="s">
        <v>74</v>
      </c>
      <c r="C110" s="152"/>
      <c r="D110" s="152"/>
      <c r="E110" s="152"/>
      <c r="F110" s="158"/>
      <c r="G110" s="156" t="s">
        <v>72</v>
      </c>
      <c r="H110" s="156"/>
      <c r="I110" s="159"/>
    </row>
    <row r="111" spans="1:11" ht="20.100000000000001" customHeight="1">
      <c r="B111" s="355"/>
      <c r="C111" s="160"/>
      <c r="D111" s="152"/>
      <c r="E111" s="152"/>
      <c r="G111" s="355"/>
      <c r="H111" s="160"/>
      <c r="I111" s="152"/>
    </row>
    <row r="112" spans="1:11" ht="20.100000000000001" customHeight="1">
      <c r="B112" s="355"/>
      <c r="C112" s="161"/>
      <c r="D112" s="152"/>
      <c r="E112" s="152"/>
      <c r="F112" s="162"/>
      <c r="G112" s="355"/>
      <c r="H112" s="152"/>
      <c r="I112" s="161"/>
      <c r="J112" s="106"/>
    </row>
    <row r="113" spans="1:10" ht="15.75">
      <c r="B113" s="161" t="s">
        <v>49</v>
      </c>
      <c r="C113" s="152"/>
      <c r="D113" s="152"/>
      <c r="E113" s="152"/>
      <c r="F113" s="163"/>
      <c r="G113" s="161" t="s">
        <v>73</v>
      </c>
      <c r="H113" s="161"/>
      <c r="I113" s="152"/>
      <c r="J113" s="106"/>
    </row>
    <row r="114" spans="1:10" ht="15.75">
      <c r="B114" s="161"/>
      <c r="C114" s="152"/>
      <c r="D114" s="152"/>
      <c r="E114" s="152"/>
      <c r="F114" s="163"/>
      <c r="G114" s="161"/>
      <c r="H114" s="161"/>
      <c r="I114" s="152"/>
      <c r="J114" s="106"/>
    </row>
    <row r="115" spans="1:10">
      <c r="B115" s="164"/>
      <c r="F115" s="163"/>
      <c r="G115" s="164"/>
      <c r="H115" s="164"/>
      <c r="J115" s="106"/>
    </row>
    <row r="116" spans="1:10" ht="66" customHeight="1">
      <c r="A116" s="352" t="s">
        <v>148</v>
      </c>
      <c r="B116" s="352"/>
      <c r="C116" s="352"/>
      <c r="D116" s="352"/>
      <c r="E116" s="352"/>
      <c r="F116" s="352"/>
      <c r="G116" s="352"/>
      <c r="H116" s="352"/>
      <c r="I116" s="352"/>
      <c r="J116" s="106"/>
    </row>
  </sheetData>
  <mergeCells count="130"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0:B70"/>
    <mergeCell ref="B71:I71"/>
    <mergeCell ref="D73:E73"/>
    <mergeCell ref="F73:G73"/>
    <mergeCell ref="H73:I73"/>
    <mergeCell ref="D74:E74"/>
    <mergeCell ref="F74:G74"/>
    <mergeCell ref="H74:I74"/>
    <mergeCell ref="A54:B54"/>
    <mergeCell ref="A55:I55"/>
    <mergeCell ref="A56:A57"/>
    <mergeCell ref="B56:B57"/>
    <mergeCell ref="C56:F56"/>
    <mergeCell ref="G56:G57"/>
    <mergeCell ref="H56:H57"/>
    <mergeCell ref="I56:I57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C90:E90"/>
    <mergeCell ref="F90:G90"/>
    <mergeCell ref="H90:I90"/>
    <mergeCell ref="C91:E91"/>
    <mergeCell ref="F91:G91"/>
    <mergeCell ref="H91:I91"/>
    <mergeCell ref="D87:E87"/>
    <mergeCell ref="F87:G87"/>
    <mergeCell ref="H87:I87"/>
    <mergeCell ref="B88:C88"/>
    <mergeCell ref="D88:E88"/>
    <mergeCell ref="F88:G88"/>
    <mergeCell ref="H88:I88"/>
    <mergeCell ref="C94:E94"/>
    <mergeCell ref="F94:G94"/>
    <mergeCell ref="H94:I94"/>
    <mergeCell ref="C92:E92"/>
    <mergeCell ref="F92:G92"/>
    <mergeCell ref="H92:I92"/>
    <mergeCell ref="C93:E93"/>
    <mergeCell ref="F93:G93"/>
    <mergeCell ref="H93:I93"/>
    <mergeCell ref="C97:E97"/>
    <mergeCell ref="F97:G97"/>
    <mergeCell ref="H97:I97"/>
    <mergeCell ref="C98:E98"/>
    <mergeCell ref="F98:G98"/>
    <mergeCell ref="H98:I98"/>
    <mergeCell ref="C95:E95"/>
    <mergeCell ref="F95:G95"/>
    <mergeCell ref="H95:I95"/>
    <mergeCell ref="C96:E96"/>
    <mergeCell ref="F96:G96"/>
    <mergeCell ref="H96:I96"/>
    <mergeCell ref="D102:E102"/>
    <mergeCell ref="F102:G102"/>
    <mergeCell ref="H102:I102"/>
    <mergeCell ref="D103:E103"/>
    <mergeCell ref="F103:G103"/>
    <mergeCell ref="H103:I103"/>
    <mergeCell ref="C99:E99"/>
    <mergeCell ref="H99:I99"/>
    <mergeCell ref="A100:I100"/>
    <mergeCell ref="D101:E101"/>
    <mergeCell ref="F101:G101"/>
    <mergeCell ref="H101:I101"/>
    <mergeCell ref="A116:I116"/>
    <mergeCell ref="D106:E106"/>
    <mergeCell ref="F106:G106"/>
    <mergeCell ref="H106:I106"/>
    <mergeCell ref="D108:I108"/>
    <mergeCell ref="B111:B112"/>
    <mergeCell ref="G111:G112"/>
    <mergeCell ref="D104:E104"/>
    <mergeCell ref="F104:G104"/>
    <mergeCell ref="H104:I104"/>
    <mergeCell ref="D105:E105"/>
    <mergeCell ref="F105:G105"/>
    <mergeCell ref="H105:I105"/>
  </mergeCells>
  <pageMargins left="0.6692913385826772" right="0.31496062992125984" top="0.55118110236220474" bottom="0.55118110236220474" header="0.31496062992125984" footer="0.31496062992125984"/>
  <pageSetup paperSize="9" scale="8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37"/>
  <sheetViews>
    <sheetView topLeftCell="A90" workbookViewId="0">
      <selection activeCell="F110" sqref="A110:I121"/>
    </sheetView>
  </sheetViews>
  <sheetFormatPr defaultColWidth="9.140625" defaultRowHeight="15"/>
  <cols>
    <col min="1" max="1" width="4.5703125" style="106" customWidth="1"/>
    <col min="2" max="2" width="39" style="106" customWidth="1"/>
    <col min="3" max="3" width="11.85546875" style="106" customWidth="1"/>
    <col min="4" max="4" width="6.140625" style="106" customWidth="1"/>
    <col min="5" max="5" width="11.5703125" style="106" customWidth="1"/>
    <col min="6" max="6" width="5.85546875" style="157" customWidth="1"/>
    <col min="7" max="7" width="12.28515625" style="106" customWidth="1"/>
    <col min="8" max="8" width="7.140625" style="106" customWidth="1"/>
    <col min="9" max="9" width="6.7109375" style="106" customWidth="1"/>
    <col min="10" max="10" width="16.5703125" style="117" customWidth="1"/>
    <col min="11" max="11" width="16" style="106" customWidth="1"/>
    <col min="12" max="12" width="14.28515625" style="106" customWidth="1"/>
    <col min="13" max="16384" width="9.140625" style="106"/>
  </cols>
  <sheetData>
    <row r="7" spans="1:12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12">
      <c r="A8" s="410" t="s">
        <v>174</v>
      </c>
      <c r="B8" s="410"/>
      <c r="C8" s="410"/>
      <c r="D8" s="410"/>
      <c r="E8" s="410"/>
      <c r="F8" s="410"/>
      <c r="G8" s="410"/>
      <c r="H8" s="410"/>
      <c r="I8" s="410"/>
    </row>
    <row r="9" spans="1:12">
      <c r="A9" s="107"/>
      <c r="B9" s="107"/>
      <c r="C9" s="107"/>
      <c r="D9" s="107"/>
      <c r="E9" s="107"/>
      <c r="F9" s="107"/>
      <c r="G9" s="107"/>
      <c r="H9" s="107"/>
      <c r="I9" s="107"/>
    </row>
    <row r="10" spans="1:12">
      <c r="A10" s="411" t="s">
        <v>172</v>
      </c>
      <c r="B10" s="412"/>
      <c r="C10" s="412"/>
      <c r="D10" s="412"/>
      <c r="E10" s="412"/>
      <c r="F10" s="412"/>
      <c r="G10" s="412"/>
      <c r="H10" s="412"/>
      <c r="I10" s="413"/>
      <c r="L10" s="108"/>
    </row>
    <row r="11" spans="1:12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12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12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12" ht="16.5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12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  <c r="K15" s="117"/>
    </row>
    <row r="16" spans="1:12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K16" s="138"/>
    </row>
    <row r="17" spans="1:9" s="106" customFormat="1">
      <c r="A17" s="111">
        <v>3</v>
      </c>
      <c r="B17" s="45" t="s">
        <v>70</v>
      </c>
      <c r="C17" s="102">
        <f>G17-E17</f>
        <v>4563635</v>
      </c>
      <c r="D17" s="102">
        <v>46</v>
      </c>
      <c r="E17" s="102">
        <v>1130000</v>
      </c>
      <c r="F17" s="104">
        <v>38</v>
      </c>
      <c r="G17" s="102">
        <v>5693635</v>
      </c>
      <c r="H17" s="102">
        <f>D17+F17</f>
        <v>84</v>
      </c>
      <c r="I17" s="65"/>
    </row>
    <row r="18" spans="1:9" s="106" customFormat="1">
      <c r="A18" s="111">
        <v>4</v>
      </c>
      <c r="B18" s="45" t="s">
        <v>105</v>
      </c>
      <c r="C18" s="102">
        <f>G18-E18</f>
        <v>908464</v>
      </c>
      <c r="D18" s="102">
        <v>19</v>
      </c>
      <c r="E18" s="102">
        <v>460000</v>
      </c>
      <c r="F18" s="104">
        <v>24</v>
      </c>
      <c r="G18" s="102">
        <v>1368464</v>
      </c>
      <c r="H18" s="102">
        <f>D18+F18</f>
        <v>43</v>
      </c>
      <c r="I18" s="65"/>
    </row>
    <row r="19" spans="1:9" s="106" customFormat="1" ht="25.5">
      <c r="A19" s="111">
        <v>5</v>
      </c>
      <c r="B19" s="45" t="s">
        <v>24</v>
      </c>
      <c r="C19" s="102">
        <f>G19</f>
        <v>1672573</v>
      </c>
      <c r="D19" s="105" t="s">
        <v>127</v>
      </c>
      <c r="E19" s="102">
        <v>0</v>
      </c>
      <c r="F19" s="104">
        <v>0</v>
      </c>
      <c r="G19" s="102">
        <v>1672573</v>
      </c>
      <c r="H19" s="104" t="s">
        <v>127</v>
      </c>
      <c r="I19" s="113"/>
    </row>
    <row r="20" spans="1:9" s="106" customFormat="1" ht="25.5">
      <c r="A20" s="111">
        <v>6</v>
      </c>
      <c r="B20" s="45" t="s">
        <v>25</v>
      </c>
      <c r="C20" s="102">
        <f>G20-E20</f>
        <v>1272958</v>
      </c>
      <c r="D20" s="102">
        <v>13</v>
      </c>
      <c r="E20" s="102">
        <v>370000</v>
      </c>
      <c r="F20" s="104">
        <v>16</v>
      </c>
      <c r="G20" s="102">
        <v>1642958</v>
      </c>
      <c r="H20" s="102">
        <f t="shared" ref="H20" si="0">D20+F20</f>
        <v>29</v>
      </c>
      <c r="I20" s="113"/>
    </row>
    <row r="21" spans="1:9" s="106" customFormat="1" ht="38.25">
      <c r="A21" s="111">
        <v>7</v>
      </c>
      <c r="B21" s="114" t="s">
        <v>26</v>
      </c>
      <c r="C21" s="102">
        <f>G21-E21</f>
        <v>3120000</v>
      </c>
      <c r="D21" s="102">
        <v>29</v>
      </c>
      <c r="E21" s="102">
        <v>60000</v>
      </c>
      <c r="F21" s="104">
        <v>2</v>
      </c>
      <c r="G21" s="102">
        <v>3180000</v>
      </c>
      <c r="H21" s="102">
        <f>D21+F21</f>
        <v>31</v>
      </c>
      <c r="I21" s="113"/>
    </row>
    <row r="22" spans="1:9" s="106" customFormat="1" ht="21.95" customHeight="1">
      <c r="A22" s="111">
        <v>8</v>
      </c>
      <c r="B22" s="45" t="s">
        <v>27</v>
      </c>
      <c r="C22" s="102">
        <f>G22-E22</f>
        <v>1960598</v>
      </c>
      <c r="D22" s="102">
        <v>18</v>
      </c>
      <c r="E22" s="102">
        <v>90000</v>
      </c>
      <c r="F22" s="104">
        <v>4</v>
      </c>
      <c r="G22" s="102">
        <v>2050598</v>
      </c>
      <c r="H22" s="102">
        <f>D22+F22</f>
        <v>22</v>
      </c>
      <c r="I22" s="113"/>
    </row>
    <row r="23" spans="1:9" s="106" customFormat="1" ht="21.95" customHeight="1">
      <c r="A23" s="111">
        <v>9</v>
      </c>
      <c r="B23" s="45" t="s">
        <v>28</v>
      </c>
      <c r="C23" s="102">
        <f>G23-E23</f>
        <v>1229000</v>
      </c>
      <c r="D23" s="102">
        <v>12</v>
      </c>
      <c r="E23" s="102">
        <v>130000</v>
      </c>
      <c r="F23" s="102">
        <v>4</v>
      </c>
      <c r="G23" s="102">
        <v>1359000</v>
      </c>
      <c r="H23" s="102">
        <f>D23+F23</f>
        <v>16</v>
      </c>
      <c r="I23" s="115"/>
    </row>
    <row r="24" spans="1:9" s="106" customFormat="1" ht="21.95" customHeight="1">
      <c r="A24" s="111">
        <v>10</v>
      </c>
      <c r="B24" s="116" t="s">
        <v>29</v>
      </c>
      <c r="C24" s="102">
        <f>G24-E24</f>
        <v>1660350</v>
      </c>
      <c r="D24" s="102">
        <v>15</v>
      </c>
      <c r="E24" s="102">
        <v>180000</v>
      </c>
      <c r="F24" s="102">
        <v>6</v>
      </c>
      <c r="G24" s="102">
        <v>1840350</v>
      </c>
      <c r="H24" s="102">
        <f>D24+F24</f>
        <v>21</v>
      </c>
      <c r="I24" s="113"/>
    </row>
    <row r="25" spans="1:9" s="106" customFormat="1" ht="25.5">
      <c r="A25" s="111">
        <v>11</v>
      </c>
      <c r="B25" s="45" t="s">
        <v>30</v>
      </c>
      <c r="C25" s="102">
        <f>G25</f>
        <v>1816673</v>
      </c>
      <c r="D25" s="102">
        <v>0</v>
      </c>
      <c r="E25" s="102">
        <v>0</v>
      </c>
      <c r="F25" s="104">
        <v>0</v>
      </c>
      <c r="G25" s="102">
        <v>1816673</v>
      </c>
      <c r="H25" s="102">
        <v>0</v>
      </c>
      <c r="I25" s="113"/>
    </row>
    <row r="26" spans="1:9" s="106" customFormat="1" ht="25.5">
      <c r="A26" s="111">
        <v>12</v>
      </c>
      <c r="B26" s="45" t="s">
        <v>31</v>
      </c>
      <c r="C26" s="102">
        <f>G26-E26</f>
        <v>2541000</v>
      </c>
      <c r="D26" s="102">
        <v>28</v>
      </c>
      <c r="E26" s="102">
        <v>170000</v>
      </c>
      <c r="F26" s="104">
        <v>6</v>
      </c>
      <c r="G26" s="102">
        <v>2711000</v>
      </c>
      <c r="H26" s="102">
        <f>D26+F26</f>
        <v>34</v>
      </c>
      <c r="I26" s="113"/>
    </row>
    <row r="27" spans="1:9" s="106" customFormat="1" ht="21.95" customHeight="1">
      <c r="A27" s="111">
        <v>13</v>
      </c>
      <c r="B27" s="45" t="s">
        <v>32</v>
      </c>
      <c r="C27" s="102">
        <v>0</v>
      </c>
      <c r="D27" s="102">
        <v>0</v>
      </c>
      <c r="E27" s="102">
        <v>730800</v>
      </c>
      <c r="F27" s="104">
        <v>15</v>
      </c>
      <c r="G27" s="102">
        <f>E27</f>
        <v>730800</v>
      </c>
      <c r="H27" s="102">
        <f>F27</f>
        <v>15</v>
      </c>
      <c r="I27" s="115"/>
    </row>
    <row r="28" spans="1:9" s="106" customFormat="1" ht="25.5">
      <c r="A28" s="111">
        <v>14</v>
      </c>
      <c r="B28" s="45" t="s">
        <v>33</v>
      </c>
      <c r="C28" s="102">
        <f>G28-E28</f>
        <v>1508405</v>
      </c>
      <c r="D28" s="102">
        <v>13</v>
      </c>
      <c r="E28" s="102">
        <v>260000</v>
      </c>
      <c r="F28" s="104">
        <v>9</v>
      </c>
      <c r="G28" s="102">
        <v>1768405</v>
      </c>
      <c r="H28" s="102">
        <f>D28+F28</f>
        <v>22</v>
      </c>
      <c r="I28" s="113"/>
    </row>
    <row r="29" spans="1:9" s="106" customFormat="1" ht="21.95" customHeight="1">
      <c r="A29" s="111">
        <v>15</v>
      </c>
      <c r="B29" s="45" t="s">
        <v>34</v>
      </c>
      <c r="C29" s="102">
        <f>G29-E29</f>
        <v>2951369</v>
      </c>
      <c r="D29" s="102">
        <v>27</v>
      </c>
      <c r="E29" s="102">
        <v>790000</v>
      </c>
      <c r="F29" s="104">
        <v>34</v>
      </c>
      <c r="G29" s="102">
        <v>3741369</v>
      </c>
      <c r="H29" s="102">
        <f>D29+F29</f>
        <v>61</v>
      </c>
      <c r="I29" s="113"/>
    </row>
    <row r="30" spans="1:9" s="106" customFormat="1" ht="21.95" customHeight="1">
      <c r="A30" s="111">
        <v>16</v>
      </c>
      <c r="B30" s="45" t="s">
        <v>48</v>
      </c>
      <c r="C30" s="102">
        <f>G30-E30</f>
        <v>100000</v>
      </c>
      <c r="D30" s="102">
        <v>1</v>
      </c>
      <c r="E30" s="102">
        <v>480000</v>
      </c>
      <c r="F30" s="104">
        <v>15</v>
      </c>
      <c r="G30" s="102">
        <v>580000</v>
      </c>
      <c r="H30" s="102">
        <f>D30+F30</f>
        <v>16</v>
      </c>
      <c r="I30" s="113"/>
    </row>
    <row r="31" spans="1:9" s="106" customFormat="1" ht="21.95" customHeight="1">
      <c r="A31" s="111">
        <v>17</v>
      </c>
      <c r="B31" s="116" t="s">
        <v>35</v>
      </c>
      <c r="C31" s="102">
        <f>G31-E31</f>
        <v>858700</v>
      </c>
      <c r="D31" s="102">
        <v>9</v>
      </c>
      <c r="E31" s="102">
        <v>20000</v>
      </c>
      <c r="F31" s="104">
        <v>1</v>
      </c>
      <c r="G31" s="102">
        <v>878700</v>
      </c>
      <c r="H31" s="102">
        <f>D31+F31</f>
        <v>10</v>
      </c>
      <c r="I31" s="113"/>
    </row>
    <row r="32" spans="1:9" s="106" customFormat="1" ht="21.95" customHeight="1">
      <c r="A32" s="111">
        <v>18</v>
      </c>
      <c r="B32" s="116" t="s">
        <v>23</v>
      </c>
      <c r="C32" s="102">
        <f>G32-E32</f>
        <v>1796280</v>
      </c>
      <c r="D32" s="102">
        <v>15</v>
      </c>
      <c r="E32" s="102">
        <v>1650000</v>
      </c>
      <c r="F32" s="104">
        <v>80</v>
      </c>
      <c r="G32" s="102">
        <v>3446280</v>
      </c>
      <c r="H32" s="102">
        <f>D32+F32</f>
        <v>95</v>
      </c>
      <c r="I32" s="113"/>
    </row>
    <row r="33" spans="1:10" ht="21.95" customHeight="1">
      <c r="A33" s="111">
        <v>19</v>
      </c>
      <c r="B33" s="116" t="s">
        <v>36</v>
      </c>
      <c r="C33" s="102">
        <f>G33</f>
        <v>21817817</v>
      </c>
      <c r="D33" s="102">
        <v>208</v>
      </c>
      <c r="E33" s="102">
        <v>0</v>
      </c>
      <c r="F33" s="104">
        <v>0</v>
      </c>
      <c r="G33" s="102">
        <v>21817817</v>
      </c>
      <c r="H33" s="102">
        <f>D33</f>
        <v>208</v>
      </c>
      <c r="I33" s="113"/>
    </row>
    <row r="34" spans="1:10" ht="21.95" customHeight="1">
      <c r="A34" s="111">
        <v>20</v>
      </c>
      <c r="B34" s="116" t="s">
        <v>37</v>
      </c>
      <c r="C34" s="102">
        <v>643130</v>
      </c>
      <c r="D34" s="102">
        <v>5</v>
      </c>
      <c r="E34" s="102">
        <v>0</v>
      </c>
      <c r="F34" s="104">
        <v>0</v>
      </c>
      <c r="G34" s="102">
        <f>C34</f>
        <v>643130</v>
      </c>
      <c r="H34" s="102">
        <f>D34</f>
        <v>5</v>
      </c>
      <c r="I34" s="115"/>
    </row>
    <row r="35" spans="1:10" ht="27" customHeight="1">
      <c r="A35" s="111">
        <v>21</v>
      </c>
      <c r="B35" s="45" t="s">
        <v>38</v>
      </c>
      <c r="C35" s="102">
        <v>1476471</v>
      </c>
      <c r="D35" s="102">
        <v>12</v>
      </c>
      <c r="E35" s="102">
        <v>0</v>
      </c>
      <c r="F35" s="104">
        <v>0</v>
      </c>
      <c r="G35" s="102">
        <f>C35</f>
        <v>1476471</v>
      </c>
      <c r="H35" s="102">
        <f>D35</f>
        <v>12</v>
      </c>
      <c r="I35" s="113"/>
    </row>
    <row r="36" spans="1:10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10" ht="23.1" customHeight="1">
      <c r="A37" s="111">
        <v>23</v>
      </c>
      <c r="B37" s="45" t="s">
        <v>40</v>
      </c>
      <c r="C37" s="102">
        <f>G37-E37</f>
        <v>1116000</v>
      </c>
      <c r="D37" s="102">
        <v>13</v>
      </c>
      <c r="E37" s="102">
        <v>200000</v>
      </c>
      <c r="F37" s="104">
        <v>1</v>
      </c>
      <c r="G37" s="102">
        <v>1316000</v>
      </c>
      <c r="H37" s="102">
        <v>14</v>
      </c>
      <c r="I37" s="113"/>
    </row>
    <row r="38" spans="1:10" ht="23.1" customHeight="1">
      <c r="A38" s="111">
        <v>24</v>
      </c>
      <c r="B38" s="45" t="s">
        <v>41</v>
      </c>
      <c r="C38" s="102">
        <f>G38</f>
        <v>913647</v>
      </c>
      <c r="D38" s="102">
        <v>10</v>
      </c>
      <c r="E38" s="102">
        <v>0</v>
      </c>
      <c r="F38" s="102">
        <v>0</v>
      </c>
      <c r="G38" s="102">
        <v>913647</v>
      </c>
      <c r="H38" s="102">
        <f>D38+F38</f>
        <v>10</v>
      </c>
      <c r="I38" s="115"/>
    </row>
    <row r="39" spans="1:10" ht="23.1" customHeight="1">
      <c r="A39" s="111">
        <v>25</v>
      </c>
      <c r="B39" s="116" t="s">
        <v>44</v>
      </c>
      <c r="C39" s="102">
        <v>0</v>
      </c>
      <c r="D39" s="102">
        <v>0</v>
      </c>
      <c r="E39" s="102">
        <v>0</v>
      </c>
      <c r="F39" s="104">
        <v>0</v>
      </c>
      <c r="G39" s="102">
        <v>0</v>
      </c>
      <c r="H39" s="102">
        <v>0</v>
      </c>
      <c r="I39" s="113" t="s">
        <v>142</v>
      </c>
    </row>
    <row r="40" spans="1:10" ht="23.1" customHeight="1">
      <c r="A40" s="111">
        <v>26</v>
      </c>
      <c r="B40" s="45" t="s">
        <v>46</v>
      </c>
      <c r="C40" s="102">
        <v>1500000</v>
      </c>
      <c r="D40" s="102">
        <v>16</v>
      </c>
      <c r="E40" s="102">
        <v>0</v>
      </c>
      <c r="F40" s="104">
        <v>0</v>
      </c>
      <c r="G40" s="102">
        <f>C40</f>
        <v>1500000</v>
      </c>
      <c r="H40" s="102">
        <v>16</v>
      </c>
      <c r="I40" s="115"/>
    </row>
    <row r="41" spans="1:10" ht="23.1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10" ht="23.1" customHeight="1">
      <c r="A42" s="111">
        <v>28</v>
      </c>
      <c r="B42" s="45" t="s">
        <v>42</v>
      </c>
      <c r="C42" s="102">
        <v>12500000</v>
      </c>
      <c r="D42" s="102">
        <v>0</v>
      </c>
      <c r="E42" s="102">
        <v>0</v>
      </c>
      <c r="F42" s="104">
        <v>0</v>
      </c>
      <c r="G42" s="102">
        <f>C42</f>
        <v>12500000</v>
      </c>
      <c r="H42" s="102">
        <f>D42</f>
        <v>0</v>
      </c>
      <c r="I42" s="169" t="s">
        <v>164</v>
      </c>
    </row>
    <row r="43" spans="1:10" ht="23.1" customHeight="1">
      <c r="A43" s="111">
        <v>29</v>
      </c>
      <c r="B43" s="45" t="s">
        <v>45</v>
      </c>
      <c r="C43" s="102">
        <v>234763</v>
      </c>
      <c r="D43" s="102">
        <v>7</v>
      </c>
      <c r="E43" s="102">
        <f>G43-C43</f>
        <v>18353000</v>
      </c>
      <c r="F43" s="104">
        <v>545</v>
      </c>
      <c r="G43" s="102">
        <v>18587763</v>
      </c>
      <c r="H43" s="102">
        <f>D43+F43</f>
        <v>552</v>
      </c>
      <c r="I43" s="113"/>
    </row>
    <row r="44" spans="1:10" s="157" customFormat="1" ht="23.1" customHeight="1">
      <c r="A44" s="111">
        <v>30</v>
      </c>
      <c r="B44" s="116" t="s">
        <v>47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18"/>
      <c r="J44" s="165"/>
    </row>
    <row r="45" spans="1:10" ht="23.1" customHeight="1">
      <c r="A45" s="402" t="s">
        <v>11</v>
      </c>
      <c r="B45" s="402"/>
      <c r="C45" s="120">
        <f t="shared" ref="C45:H45" si="1">SUM(C15:C44)</f>
        <v>69592663</v>
      </c>
      <c r="D45" s="120">
        <f t="shared" si="1"/>
        <v>519</v>
      </c>
      <c r="E45" s="120">
        <f t="shared" si="1"/>
        <v>25193800</v>
      </c>
      <c r="F45" s="120">
        <f t="shared" si="1"/>
        <v>803</v>
      </c>
      <c r="G45" s="120">
        <f t="shared" si="1"/>
        <v>94786463</v>
      </c>
      <c r="H45" s="120">
        <f t="shared" si="1"/>
        <v>1322</v>
      </c>
      <c r="I45" s="149"/>
    </row>
    <row r="46" spans="1:10" ht="27.95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10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</row>
    <row r="48" spans="1:10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9" s="106" customFormat="1" ht="20.100000000000001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330000</v>
      </c>
      <c r="F49" s="118">
        <v>0</v>
      </c>
      <c r="G49" s="118">
        <f>E49</f>
        <v>330000</v>
      </c>
      <c r="H49" s="118">
        <v>0</v>
      </c>
      <c r="I49" s="116"/>
    </row>
    <row r="50" spans="1:9" s="106" customFormat="1" ht="20.100000000000001" customHeight="1">
      <c r="A50" s="111">
        <v>2</v>
      </c>
      <c r="B50" s="122" t="s">
        <v>16</v>
      </c>
      <c r="C50" s="118">
        <v>1397354</v>
      </c>
      <c r="D50" s="118">
        <v>12</v>
      </c>
      <c r="E50" s="118">
        <v>0</v>
      </c>
      <c r="F50" s="118">
        <v>0</v>
      </c>
      <c r="G50" s="118">
        <f>C50</f>
        <v>1397354</v>
      </c>
      <c r="H50" s="103">
        <f>D50</f>
        <v>12</v>
      </c>
      <c r="I50" s="116"/>
    </row>
    <row r="51" spans="1:9" s="106" customFormat="1" ht="20.100000000000001" customHeight="1">
      <c r="A51" s="111">
        <v>3</v>
      </c>
      <c r="B51" s="122" t="s">
        <v>17</v>
      </c>
      <c r="C51" s="118">
        <f>G51</f>
        <v>1555000</v>
      </c>
      <c r="D51" s="118">
        <v>14</v>
      </c>
      <c r="E51" s="118">
        <v>0</v>
      </c>
      <c r="F51" s="118">
        <v>0</v>
      </c>
      <c r="G51" s="118">
        <v>1555000</v>
      </c>
      <c r="H51" s="103">
        <v>14</v>
      </c>
      <c r="I51" s="116"/>
    </row>
    <row r="52" spans="1:9" s="106" customFormat="1" ht="20.100000000000001" customHeight="1">
      <c r="A52" s="111">
        <v>4</v>
      </c>
      <c r="B52" s="122" t="s">
        <v>18</v>
      </c>
      <c r="C52" s="118">
        <f>G52-E52</f>
        <v>462070</v>
      </c>
      <c r="D52" s="118">
        <v>5</v>
      </c>
      <c r="E52" s="118">
        <v>363000</v>
      </c>
      <c r="F52" s="118">
        <v>15</v>
      </c>
      <c r="G52" s="118">
        <v>825070</v>
      </c>
      <c r="H52" s="103">
        <f>D52+F52</f>
        <v>20</v>
      </c>
      <c r="I52" s="116"/>
    </row>
    <row r="53" spans="1:9" s="106" customFormat="1" ht="20.100000000000001" customHeight="1">
      <c r="A53" s="111">
        <v>5</v>
      </c>
      <c r="B53" s="122" t="s">
        <v>19</v>
      </c>
      <c r="C53" s="118">
        <v>1396418</v>
      </c>
      <c r="D53" s="118">
        <v>11</v>
      </c>
      <c r="E53" s="118">
        <v>0</v>
      </c>
      <c r="F53" s="118">
        <v>0</v>
      </c>
      <c r="G53" s="118">
        <f>C53</f>
        <v>1396418</v>
      </c>
      <c r="H53" s="103">
        <f>D53</f>
        <v>11</v>
      </c>
      <c r="I53" s="116"/>
    </row>
    <row r="54" spans="1:9" s="106" customFormat="1" ht="20.100000000000001" customHeight="1">
      <c r="A54" s="402" t="s">
        <v>10</v>
      </c>
      <c r="B54" s="402"/>
      <c r="C54" s="120">
        <f t="shared" ref="C54:H54" si="2">SUM(C49:C53)</f>
        <v>4810842</v>
      </c>
      <c r="D54" s="120">
        <f t="shared" si="2"/>
        <v>42</v>
      </c>
      <c r="E54" s="120">
        <f t="shared" si="2"/>
        <v>693000</v>
      </c>
      <c r="F54" s="120">
        <f t="shared" si="2"/>
        <v>15</v>
      </c>
      <c r="G54" s="120">
        <f t="shared" si="2"/>
        <v>5503842</v>
      </c>
      <c r="H54" s="123">
        <f t="shared" si="2"/>
        <v>57</v>
      </c>
      <c r="I54" s="116"/>
    </row>
    <row r="55" spans="1:9" s="106" customFormat="1" ht="24.95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9" s="106" customFormat="1">
      <c r="A56" s="404" t="s">
        <v>0</v>
      </c>
      <c r="B56" s="404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9" s="106" customFormat="1" ht="16.5">
      <c r="A57" s="404"/>
      <c r="B57" s="404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9" s="106" customFormat="1" ht="18.600000000000001" customHeight="1">
      <c r="A58" s="125">
        <v>1</v>
      </c>
      <c r="B58" s="126" t="s">
        <v>136</v>
      </c>
      <c r="C58" s="118">
        <v>475000</v>
      </c>
      <c r="D58" s="103">
        <v>1</v>
      </c>
      <c r="E58" s="118">
        <v>0</v>
      </c>
      <c r="F58" s="118">
        <v>0</v>
      </c>
      <c r="G58" s="118">
        <f>C58+E58</f>
        <v>475000</v>
      </c>
      <c r="H58" s="103">
        <v>1</v>
      </c>
      <c r="I58" s="127"/>
    </row>
    <row r="59" spans="1:9" s="106" customFormat="1" ht="18.600000000000001" customHeight="1">
      <c r="A59" s="125">
        <v>2</v>
      </c>
      <c r="B59" s="122" t="s">
        <v>128</v>
      </c>
      <c r="C59" s="118">
        <v>100000</v>
      </c>
      <c r="D59" s="103">
        <v>1</v>
      </c>
      <c r="E59" s="118">
        <v>0</v>
      </c>
      <c r="F59" s="118">
        <v>0</v>
      </c>
      <c r="G59" s="118">
        <f t="shared" ref="G59" si="3">C59</f>
        <v>100000</v>
      </c>
      <c r="H59" s="103">
        <v>1</v>
      </c>
      <c r="I59" s="127"/>
    </row>
    <row r="60" spans="1:9" s="106" customFormat="1" ht="18.600000000000001" customHeight="1">
      <c r="A60" s="125">
        <v>3</v>
      </c>
      <c r="B60" s="122" t="s">
        <v>137</v>
      </c>
      <c r="C60" s="118">
        <v>300000</v>
      </c>
      <c r="D60" s="103">
        <v>1</v>
      </c>
      <c r="E60" s="118">
        <v>0</v>
      </c>
      <c r="F60" s="118">
        <v>0</v>
      </c>
      <c r="G60" s="118">
        <f>C60</f>
        <v>300000</v>
      </c>
      <c r="H60" s="103">
        <v>1</v>
      </c>
      <c r="I60" s="127"/>
    </row>
    <row r="61" spans="1:9" s="106" customFormat="1" ht="18.600000000000001" customHeight="1">
      <c r="A61" s="125">
        <v>4</v>
      </c>
      <c r="B61" s="122" t="s">
        <v>108</v>
      </c>
      <c r="C61" s="118">
        <v>300000</v>
      </c>
      <c r="D61" s="103">
        <v>1</v>
      </c>
      <c r="E61" s="118">
        <v>0</v>
      </c>
      <c r="F61" s="118">
        <v>0</v>
      </c>
      <c r="G61" s="118">
        <f>C61</f>
        <v>300000</v>
      </c>
      <c r="H61" s="103">
        <v>1</v>
      </c>
      <c r="I61" s="127"/>
    </row>
    <row r="62" spans="1:9" s="106" customFormat="1" ht="18.600000000000001" customHeight="1">
      <c r="A62" s="125">
        <v>5</v>
      </c>
      <c r="B62" s="122" t="s">
        <v>97</v>
      </c>
      <c r="C62" s="118">
        <v>150000</v>
      </c>
      <c r="D62" s="103">
        <v>1</v>
      </c>
      <c r="E62" s="118">
        <v>0</v>
      </c>
      <c r="F62" s="118">
        <v>0</v>
      </c>
      <c r="G62" s="118">
        <f t="shared" ref="G62:G71" si="4">C62</f>
        <v>150000</v>
      </c>
      <c r="H62" s="103">
        <v>1</v>
      </c>
      <c r="I62" s="127"/>
    </row>
    <row r="63" spans="1:9" s="106" customFormat="1" ht="18.600000000000001" customHeight="1">
      <c r="A63" s="125">
        <v>6</v>
      </c>
      <c r="B63" s="122" t="s">
        <v>96</v>
      </c>
      <c r="C63" s="118">
        <v>300000</v>
      </c>
      <c r="D63" s="103">
        <v>1</v>
      </c>
      <c r="E63" s="118">
        <v>0</v>
      </c>
      <c r="F63" s="118">
        <v>0</v>
      </c>
      <c r="G63" s="118">
        <f>C63</f>
        <v>300000</v>
      </c>
      <c r="H63" s="103">
        <v>1</v>
      </c>
      <c r="I63" s="127"/>
    </row>
    <row r="64" spans="1:9" s="106" customFormat="1" ht="18.600000000000001" customHeight="1">
      <c r="A64" s="125">
        <v>7</v>
      </c>
      <c r="B64" s="122" t="s">
        <v>100</v>
      </c>
      <c r="C64" s="118">
        <v>2750000</v>
      </c>
      <c r="D64" s="103">
        <v>1</v>
      </c>
      <c r="E64" s="118">
        <v>0</v>
      </c>
      <c r="F64" s="118">
        <v>0</v>
      </c>
      <c r="G64" s="118">
        <f t="shared" si="4"/>
        <v>2750000</v>
      </c>
      <c r="H64" s="103">
        <v>1</v>
      </c>
      <c r="I64" s="127"/>
    </row>
    <row r="65" spans="1:9" s="106" customFormat="1" ht="18.600000000000001" customHeight="1">
      <c r="A65" s="125">
        <v>8</v>
      </c>
      <c r="B65" s="122" t="s">
        <v>165</v>
      </c>
      <c r="C65" s="118">
        <v>5410000</v>
      </c>
      <c r="D65" s="103">
        <v>1</v>
      </c>
      <c r="E65" s="118">
        <v>0</v>
      </c>
      <c r="F65" s="118">
        <v>0</v>
      </c>
      <c r="G65" s="118">
        <f t="shared" si="4"/>
        <v>5410000</v>
      </c>
      <c r="H65" s="103">
        <v>1</v>
      </c>
      <c r="I65" s="127"/>
    </row>
    <row r="66" spans="1:9" s="106" customFormat="1" ht="18.600000000000001" customHeight="1">
      <c r="A66" s="125">
        <v>9</v>
      </c>
      <c r="B66" s="122" t="s">
        <v>166</v>
      </c>
      <c r="C66" s="118">
        <v>500000</v>
      </c>
      <c r="D66" s="103">
        <v>1</v>
      </c>
      <c r="E66" s="118">
        <v>0</v>
      </c>
      <c r="F66" s="118">
        <v>0</v>
      </c>
      <c r="G66" s="118">
        <f t="shared" si="4"/>
        <v>500000</v>
      </c>
      <c r="H66" s="103">
        <v>1</v>
      </c>
      <c r="I66" s="127"/>
    </row>
    <row r="67" spans="1:9" s="106" customFormat="1" ht="18.600000000000001" customHeight="1">
      <c r="A67" s="125">
        <v>10</v>
      </c>
      <c r="B67" s="122" t="s">
        <v>167</v>
      </c>
      <c r="C67" s="118">
        <v>640000</v>
      </c>
      <c r="D67" s="103">
        <v>1</v>
      </c>
      <c r="E67" s="118">
        <v>0</v>
      </c>
      <c r="F67" s="118">
        <v>0</v>
      </c>
      <c r="G67" s="118">
        <f t="shared" si="4"/>
        <v>640000</v>
      </c>
      <c r="H67" s="103">
        <v>1</v>
      </c>
      <c r="I67" s="127"/>
    </row>
    <row r="68" spans="1:9" s="106" customFormat="1" ht="18.600000000000001" customHeight="1">
      <c r="A68" s="125">
        <v>11</v>
      </c>
      <c r="B68" s="122" t="s">
        <v>122</v>
      </c>
      <c r="C68" s="118">
        <v>100000</v>
      </c>
      <c r="D68" s="103">
        <v>1</v>
      </c>
      <c r="E68" s="118">
        <v>0</v>
      </c>
      <c r="F68" s="118">
        <v>0</v>
      </c>
      <c r="G68" s="118">
        <f t="shared" si="4"/>
        <v>100000</v>
      </c>
      <c r="H68" s="103">
        <v>1</v>
      </c>
      <c r="I68" s="127"/>
    </row>
    <row r="69" spans="1:9" s="106" customFormat="1" ht="18.600000000000001" customHeight="1">
      <c r="A69" s="125">
        <v>12</v>
      </c>
      <c r="B69" s="122" t="s">
        <v>163</v>
      </c>
      <c r="C69" s="118">
        <v>100000</v>
      </c>
      <c r="D69" s="103">
        <v>1</v>
      </c>
      <c r="E69" s="118">
        <v>0</v>
      </c>
      <c r="F69" s="118">
        <v>0</v>
      </c>
      <c r="G69" s="118">
        <f t="shared" si="4"/>
        <v>100000</v>
      </c>
      <c r="H69" s="103">
        <v>1</v>
      </c>
      <c r="I69" s="127"/>
    </row>
    <row r="70" spans="1:9" s="106" customFormat="1" ht="18.600000000000001" customHeight="1">
      <c r="A70" s="125">
        <v>13</v>
      </c>
      <c r="B70" s="122" t="s">
        <v>138</v>
      </c>
      <c r="C70" s="118">
        <v>300000</v>
      </c>
      <c r="D70" s="103">
        <v>1</v>
      </c>
      <c r="E70" s="118">
        <v>0</v>
      </c>
      <c r="F70" s="118">
        <v>0</v>
      </c>
      <c r="G70" s="118">
        <f t="shared" si="4"/>
        <v>300000</v>
      </c>
      <c r="H70" s="103">
        <v>1</v>
      </c>
      <c r="I70" s="127"/>
    </row>
    <row r="71" spans="1:9" s="106" customFormat="1" ht="18.600000000000001" customHeight="1">
      <c r="A71" s="125">
        <v>14</v>
      </c>
      <c r="B71" s="122" t="s">
        <v>95</v>
      </c>
      <c r="C71" s="118">
        <v>250000</v>
      </c>
      <c r="D71" s="103">
        <v>1</v>
      </c>
      <c r="E71" s="118">
        <v>0</v>
      </c>
      <c r="F71" s="118">
        <v>0</v>
      </c>
      <c r="G71" s="118">
        <f t="shared" si="4"/>
        <v>250000</v>
      </c>
      <c r="H71" s="103">
        <v>1</v>
      </c>
      <c r="I71" s="127"/>
    </row>
    <row r="72" spans="1:9" s="106" customFormat="1" ht="18.600000000000001" customHeight="1">
      <c r="A72" s="125">
        <v>15</v>
      </c>
      <c r="B72" s="122" t="s">
        <v>111</v>
      </c>
      <c r="C72" s="118">
        <v>250000</v>
      </c>
      <c r="D72" s="103">
        <v>1</v>
      </c>
      <c r="E72" s="118">
        <v>0</v>
      </c>
      <c r="F72" s="118">
        <v>0</v>
      </c>
      <c r="G72" s="118">
        <f>C72</f>
        <v>250000</v>
      </c>
      <c r="H72" s="103">
        <v>1</v>
      </c>
      <c r="I72" s="127"/>
    </row>
    <row r="73" spans="1:9" s="106" customFormat="1" ht="18.600000000000001" customHeight="1">
      <c r="A73" s="125">
        <v>16</v>
      </c>
      <c r="B73" s="122" t="s">
        <v>115</v>
      </c>
      <c r="C73" s="118">
        <v>0</v>
      </c>
      <c r="D73" s="118">
        <v>0</v>
      </c>
      <c r="E73" s="118">
        <v>50000</v>
      </c>
      <c r="F73" s="118">
        <v>1</v>
      </c>
      <c r="G73" s="118">
        <f>E73</f>
        <v>50000</v>
      </c>
      <c r="H73" s="103">
        <v>1</v>
      </c>
      <c r="I73" s="127"/>
    </row>
    <row r="74" spans="1:9" s="106" customFormat="1" ht="18.600000000000001" customHeight="1">
      <c r="A74" s="125">
        <v>17</v>
      </c>
      <c r="B74" s="122" t="s">
        <v>141</v>
      </c>
      <c r="C74" s="118">
        <v>0</v>
      </c>
      <c r="D74" s="118">
        <v>0</v>
      </c>
      <c r="E74" s="118">
        <v>50000</v>
      </c>
      <c r="F74" s="118">
        <v>1</v>
      </c>
      <c r="G74" s="118">
        <f>E74</f>
        <v>50000</v>
      </c>
      <c r="H74" s="103">
        <v>1</v>
      </c>
      <c r="I74" s="127"/>
    </row>
    <row r="75" spans="1:9" s="106" customFormat="1" ht="18.600000000000001" customHeight="1">
      <c r="A75" s="125">
        <v>18</v>
      </c>
      <c r="B75" s="122" t="s">
        <v>125</v>
      </c>
      <c r="C75" s="118">
        <v>0</v>
      </c>
      <c r="D75" s="118">
        <v>0</v>
      </c>
      <c r="E75" s="118">
        <v>50000</v>
      </c>
      <c r="F75" s="118">
        <v>1</v>
      </c>
      <c r="G75" s="118">
        <f>E75</f>
        <v>50000</v>
      </c>
      <c r="H75" s="103">
        <v>1</v>
      </c>
      <c r="I75" s="127"/>
    </row>
    <row r="76" spans="1:9" s="106" customFormat="1" ht="18.600000000000001" customHeight="1">
      <c r="A76" s="408" t="s">
        <v>11</v>
      </c>
      <c r="B76" s="408"/>
      <c r="C76" s="120">
        <f>SUM(C58:C75)</f>
        <v>11925000</v>
      </c>
      <c r="D76" s="120">
        <f>SUM(D58:D75)</f>
        <v>15</v>
      </c>
      <c r="E76" s="120">
        <f>SUM(E58:E75)</f>
        <v>150000</v>
      </c>
      <c r="F76" s="120">
        <v>3</v>
      </c>
      <c r="G76" s="120">
        <f>SUM(G58:G75)</f>
        <v>12075000</v>
      </c>
      <c r="H76" s="120">
        <f>SUM(H58:H75)</f>
        <v>18</v>
      </c>
      <c r="I76" s="122"/>
    </row>
    <row r="77" spans="1:9" s="19" customFormat="1" ht="24.95" customHeight="1">
      <c r="A77" s="82" t="s">
        <v>69</v>
      </c>
      <c r="B77" s="260" t="s">
        <v>67</v>
      </c>
      <c r="C77" s="261"/>
      <c r="D77" s="261"/>
      <c r="E77" s="261"/>
      <c r="F77" s="261"/>
      <c r="G77" s="261"/>
      <c r="H77" s="261"/>
      <c r="I77" s="262"/>
    </row>
    <row r="78" spans="1:9" s="19" customFormat="1" ht="24.95" customHeight="1">
      <c r="A78" s="1" t="s">
        <v>52</v>
      </c>
      <c r="B78" s="70" t="s">
        <v>66</v>
      </c>
      <c r="C78" s="70"/>
      <c r="D78" s="70"/>
      <c r="E78" s="70"/>
      <c r="F78" s="70"/>
      <c r="G78" s="70"/>
      <c r="H78" s="70"/>
      <c r="I78" s="71"/>
    </row>
    <row r="79" spans="1:9" s="19" customFormat="1" ht="29.1" customHeight="1" thickBot="1">
      <c r="A79" s="46" t="s">
        <v>0</v>
      </c>
      <c r="B79" s="84" t="s">
        <v>53</v>
      </c>
      <c r="C79" s="282" t="s">
        <v>55</v>
      </c>
      <c r="D79" s="296"/>
      <c r="E79" s="283"/>
      <c r="F79" s="282" t="s">
        <v>56</v>
      </c>
      <c r="G79" s="296"/>
      <c r="H79" s="282" t="s">
        <v>57</v>
      </c>
      <c r="I79" s="283"/>
    </row>
    <row r="80" spans="1:9" s="19" customFormat="1" ht="18" customHeight="1">
      <c r="A80" s="171">
        <v>1</v>
      </c>
      <c r="B80" s="172" t="s">
        <v>121</v>
      </c>
      <c r="C80" s="284" t="s">
        <v>13</v>
      </c>
      <c r="D80" s="285"/>
      <c r="E80" s="286"/>
      <c r="F80" s="304" t="s">
        <v>62</v>
      </c>
      <c r="G80" s="305"/>
      <c r="H80" s="420">
        <v>200000</v>
      </c>
      <c r="I80" s="421"/>
    </row>
    <row r="81" spans="1:9" s="19" customFormat="1" ht="18" customHeight="1">
      <c r="A81" s="75">
        <v>2</v>
      </c>
      <c r="B81" s="64" t="s">
        <v>121</v>
      </c>
      <c r="C81" s="264" t="s">
        <v>13</v>
      </c>
      <c r="D81" s="264"/>
      <c r="E81" s="264"/>
      <c r="F81" s="294" t="s">
        <v>62</v>
      </c>
      <c r="G81" s="294"/>
      <c r="H81" s="263">
        <v>180000</v>
      </c>
      <c r="I81" s="263"/>
    </row>
    <row r="82" spans="1:9" s="19" customFormat="1" ht="18" customHeight="1">
      <c r="A82" s="75">
        <v>3</v>
      </c>
      <c r="B82" s="64" t="s">
        <v>121</v>
      </c>
      <c r="C82" s="264" t="s">
        <v>13</v>
      </c>
      <c r="D82" s="264"/>
      <c r="E82" s="264"/>
      <c r="F82" s="294" t="s">
        <v>62</v>
      </c>
      <c r="G82" s="294"/>
      <c r="H82" s="263">
        <v>220000</v>
      </c>
      <c r="I82" s="263"/>
    </row>
    <row r="83" spans="1:9" s="19" customFormat="1" ht="18" customHeight="1">
      <c r="A83" s="75">
        <v>4</v>
      </c>
      <c r="B83" s="64" t="s">
        <v>121</v>
      </c>
      <c r="C83" s="264" t="s">
        <v>13</v>
      </c>
      <c r="D83" s="264"/>
      <c r="E83" s="264"/>
      <c r="F83" s="294" t="s">
        <v>62</v>
      </c>
      <c r="G83" s="294"/>
      <c r="H83" s="263">
        <v>570000</v>
      </c>
      <c r="I83" s="263"/>
    </row>
    <row r="84" spans="1:9" s="19" customFormat="1" ht="18" customHeight="1">
      <c r="A84" s="75">
        <v>5</v>
      </c>
      <c r="B84" s="64" t="s">
        <v>121</v>
      </c>
      <c r="C84" s="264" t="s">
        <v>13</v>
      </c>
      <c r="D84" s="264"/>
      <c r="E84" s="264"/>
      <c r="F84" s="294" t="s">
        <v>62</v>
      </c>
      <c r="G84" s="294"/>
      <c r="H84" s="263">
        <v>110000</v>
      </c>
      <c r="I84" s="263"/>
    </row>
    <row r="85" spans="1:9" s="19" customFormat="1" ht="18" customHeight="1">
      <c r="A85" s="75">
        <v>6</v>
      </c>
      <c r="B85" s="64" t="s">
        <v>121</v>
      </c>
      <c r="C85" s="264" t="s">
        <v>13</v>
      </c>
      <c r="D85" s="264"/>
      <c r="E85" s="264"/>
      <c r="F85" s="294" t="s">
        <v>62</v>
      </c>
      <c r="G85" s="294"/>
      <c r="H85" s="263">
        <v>500000</v>
      </c>
      <c r="I85" s="263"/>
    </row>
    <row r="86" spans="1:9" s="19" customFormat="1" ht="18" customHeight="1">
      <c r="A86" s="75">
        <v>7</v>
      </c>
      <c r="B86" s="64" t="s">
        <v>121</v>
      </c>
      <c r="C86" s="264" t="s">
        <v>13</v>
      </c>
      <c r="D86" s="264"/>
      <c r="E86" s="264"/>
      <c r="F86" s="294" t="s">
        <v>62</v>
      </c>
      <c r="G86" s="294"/>
      <c r="H86" s="263">
        <v>500000</v>
      </c>
      <c r="I86" s="263"/>
    </row>
    <row r="87" spans="1:9" s="19" customFormat="1" ht="18" customHeight="1">
      <c r="A87" s="75">
        <v>8</v>
      </c>
      <c r="B87" s="64" t="s">
        <v>121</v>
      </c>
      <c r="C87" s="264" t="s">
        <v>13</v>
      </c>
      <c r="D87" s="264"/>
      <c r="E87" s="264"/>
      <c r="F87" s="294" t="s">
        <v>62</v>
      </c>
      <c r="G87" s="294"/>
      <c r="H87" s="263">
        <v>500000</v>
      </c>
      <c r="I87" s="263"/>
    </row>
    <row r="88" spans="1:9" s="19" customFormat="1" ht="18" customHeight="1">
      <c r="A88" s="75">
        <v>9</v>
      </c>
      <c r="B88" s="64" t="s">
        <v>121</v>
      </c>
      <c r="C88" s="264" t="s">
        <v>13</v>
      </c>
      <c r="D88" s="264"/>
      <c r="E88" s="264"/>
      <c r="F88" s="294" t="s">
        <v>59</v>
      </c>
      <c r="G88" s="294"/>
      <c r="H88" s="263">
        <v>10000000</v>
      </c>
      <c r="I88" s="263"/>
    </row>
    <row r="89" spans="1:9" s="19" customFormat="1" ht="18" customHeight="1">
      <c r="A89" s="75">
        <v>10</v>
      </c>
      <c r="B89" s="64" t="s">
        <v>121</v>
      </c>
      <c r="C89" s="264" t="s">
        <v>13</v>
      </c>
      <c r="D89" s="264"/>
      <c r="E89" s="264"/>
      <c r="F89" s="294" t="s">
        <v>59</v>
      </c>
      <c r="G89" s="294"/>
      <c r="H89" s="263">
        <v>3000000</v>
      </c>
      <c r="I89" s="263"/>
    </row>
    <row r="90" spans="1:9" s="19" customFormat="1" ht="18" customHeight="1">
      <c r="A90" s="75">
        <v>11</v>
      </c>
      <c r="B90" s="64" t="s">
        <v>121</v>
      </c>
      <c r="C90" s="264" t="s">
        <v>13</v>
      </c>
      <c r="D90" s="264"/>
      <c r="E90" s="264"/>
      <c r="F90" s="294" t="s">
        <v>59</v>
      </c>
      <c r="G90" s="294"/>
      <c r="H90" s="263">
        <v>4000000</v>
      </c>
      <c r="I90" s="263"/>
    </row>
    <row r="91" spans="1:9" s="19" customFormat="1" ht="18" customHeight="1">
      <c r="A91" s="75">
        <v>12</v>
      </c>
      <c r="B91" s="64" t="s">
        <v>121</v>
      </c>
      <c r="C91" s="264" t="s">
        <v>13</v>
      </c>
      <c r="D91" s="264"/>
      <c r="E91" s="264"/>
      <c r="F91" s="294" t="s">
        <v>59</v>
      </c>
      <c r="G91" s="294"/>
      <c r="H91" s="263">
        <v>1000000</v>
      </c>
      <c r="I91" s="263"/>
    </row>
    <row r="92" spans="1:9" s="19" customFormat="1" ht="18" customHeight="1">
      <c r="A92" s="75">
        <v>13</v>
      </c>
      <c r="B92" s="64" t="s">
        <v>92</v>
      </c>
      <c r="C92" s="264" t="s">
        <v>71</v>
      </c>
      <c r="D92" s="264"/>
      <c r="E92" s="264"/>
      <c r="F92" s="423" t="s">
        <v>78</v>
      </c>
      <c r="G92" s="423"/>
      <c r="H92" s="263">
        <f>F124/5</f>
        <v>5207360</v>
      </c>
      <c r="I92" s="263"/>
    </row>
    <row r="93" spans="1:9" s="19" customFormat="1" ht="18" customHeight="1">
      <c r="A93" s="75"/>
      <c r="B93" s="72" t="s">
        <v>10</v>
      </c>
      <c r="C93" s="276" t="s">
        <v>171</v>
      </c>
      <c r="D93" s="281"/>
      <c r="E93" s="277"/>
      <c r="F93" s="62"/>
      <c r="G93" s="62"/>
      <c r="H93" s="297">
        <f>SUM(H80:H92)</f>
        <v>25987360</v>
      </c>
      <c r="I93" s="297"/>
    </row>
    <row r="94" spans="1:9" s="19" customFormat="1" ht="27.95" customHeight="1">
      <c r="A94" s="77" t="s">
        <v>64</v>
      </c>
      <c r="B94" s="74" t="s">
        <v>65</v>
      </c>
      <c r="C94" s="43"/>
      <c r="D94" s="43"/>
      <c r="E94" s="43"/>
      <c r="F94" s="43"/>
      <c r="G94" s="43"/>
      <c r="H94" s="43"/>
      <c r="I94" s="44"/>
    </row>
    <row r="95" spans="1:9" s="81" customFormat="1" ht="33" customHeight="1" thickBot="1">
      <c r="A95" s="79" t="s">
        <v>0</v>
      </c>
      <c r="B95" s="80" t="s">
        <v>53</v>
      </c>
      <c r="C95" s="80" t="s">
        <v>54</v>
      </c>
      <c r="D95" s="287" t="s">
        <v>55</v>
      </c>
      <c r="E95" s="287"/>
      <c r="F95" s="287" t="s">
        <v>56</v>
      </c>
      <c r="G95" s="287"/>
      <c r="H95" s="287" t="s">
        <v>57</v>
      </c>
      <c r="I95" s="287"/>
    </row>
    <row r="96" spans="1:9" s="19" customFormat="1" ht="27" customHeight="1">
      <c r="A96" s="78">
        <v>1</v>
      </c>
      <c r="B96" s="35" t="s">
        <v>120</v>
      </c>
      <c r="C96" s="37" t="s">
        <v>58</v>
      </c>
      <c r="D96" s="284" t="s">
        <v>146</v>
      </c>
      <c r="E96" s="286"/>
      <c r="F96" s="422" t="s">
        <v>91</v>
      </c>
      <c r="G96" s="422"/>
      <c r="H96" s="288">
        <v>3395000</v>
      </c>
      <c r="I96" s="288"/>
    </row>
    <row r="97" spans="1:10" s="19" customFormat="1" ht="27" customHeight="1">
      <c r="A97" s="75">
        <v>2</v>
      </c>
      <c r="B97" s="35" t="s">
        <v>120</v>
      </c>
      <c r="C97" s="40" t="s">
        <v>58</v>
      </c>
      <c r="D97" s="264" t="s">
        <v>123</v>
      </c>
      <c r="E97" s="264"/>
      <c r="F97" s="422" t="s">
        <v>91</v>
      </c>
      <c r="G97" s="422"/>
      <c r="H97" s="263">
        <v>1009176</v>
      </c>
      <c r="I97" s="263"/>
    </row>
    <row r="98" spans="1:10" s="19" customFormat="1" ht="18.95" customHeight="1">
      <c r="A98" s="78">
        <v>3</v>
      </c>
      <c r="B98" s="35" t="s">
        <v>121</v>
      </c>
      <c r="C98" s="40" t="s">
        <v>58</v>
      </c>
      <c r="D98" s="264" t="s">
        <v>13</v>
      </c>
      <c r="E98" s="264"/>
      <c r="F98" s="424" t="s">
        <v>60</v>
      </c>
      <c r="G98" s="424"/>
      <c r="H98" s="263">
        <v>1500000</v>
      </c>
      <c r="I98" s="263"/>
    </row>
    <row r="99" spans="1:10" s="19" customFormat="1" ht="18.95" customHeight="1">
      <c r="A99" s="75">
        <v>4</v>
      </c>
      <c r="B99" s="35" t="s">
        <v>121</v>
      </c>
      <c r="C99" s="40" t="s">
        <v>58</v>
      </c>
      <c r="D99" s="264" t="s">
        <v>13</v>
      </c>
      <c r="E99" s="264"/>
      <c r="F99" s="424" t="s">
        <v>60</v>
      </c>
      <c r="G99" s="424"/>
      <c r="H99" s="263">
        <v>2000000</v>
      </c>
      <c r="I99" s="263"/>
      <c r="J99" s="25"/>
    </row>
    <row r="100" spans="1:10" s="19" customFormat="1" ht="18.95" customHeight="1">
      <c r="A100" s="78">
        <v>5</v>
      </c>
      <c r="B100" s="35" t="s">
        <v>121</v>
      </c>
      <c r="C100" s="40" t="s">
        <v>58</v>
      </c>
      <c r="D100" s="264" t="s">
        <v>13</v>
      </c>
      <c r="E100" s="264"/>
      <c r="F100" s="424" t="s">
        <v>60</v>
      </c>
      <c r="G100" s="424"/>
      <c r="H100" s="263">
        <v>1500000</v>
      </c>
      <c r="I100" s="263"/>
      <c r="J100" s="25"/>
    </row>
    <row r="101" spans="1:10" s="19" customFormat="1" ht="18.95" customHeight="1">
      <c r="A101" s="75">
        <v>6</v>
      </c>
      <c r="B101" s="35" t="s">
        <v>121</v>
      </c>
      <c r="C101" s="40" t="s">
        <v>58</v>
      </c>
      <c r="D101" s="264" t="s">
        <v>13</v>
      </c>
      <c r="E101" s="264"/>
      <c r="F101" s="424" t="s">
        <v>60</v>
      </c>
      <c r="G101" s="424"/>
      <c r="H101" s="263">
        <v>3000000</v>
      </c>
      <c r="I101" s="263"/>
      <c r="J101" s="25"/>
    </row>
    <row r="102" spans="1:10" s="19" customFormat="1" ht="18.95" customHeight="1">
      <c r="A102" s="78">
        <v>7</v>
      </c>
      <c r="B102" s="35" t="s">
        <v>121</v>
      </c>
      <c r="C102" s="40" t="s">
        <v>58</v>
      </c>
      <c r="D102" s="264" t="s">
        <v>13</v>
      </c>
      <c r="E102" s="264"/>
      <c r="F102" s="424" t="s">
        <v>60</v>
      </c>
      <c r="G102" s="424"/>
      <c r="H102" s="263">
        <v>2000000</v>
      </c>
      <c r="I102" s="263"/>
      <c r="J102" s="25"/>
    </row>
    <row r="103" spans="1:10" s="19" customFormat="1" ht="18.95" customHeight="1">
      <c r="A103" s="75">
        <v>8</v>
      </c>
      <c r="B103" s="35" t="s">
        <v>121</v>
      </c>
      <c r="C103" s="40" t="s">
        <v>58</v>
      </c>
      <c r="D103" s="264" t="s">
        <v>13</v>
      </c>
      <c r="E103" s="264"/>
      <c r="F103" s="424" t="s">
        <v>60</v>
      </c>
      <c r="G103" s="424"/>
      <c r="H103" s="263">
        <v>2500000</v>
      </c>
      <c r="I103" s="263"/>
      <c r="J103" s="25"/>
    </row>
    <row r="104" spans="1:10" s="19" customFormat="1" ht="18.95" customHeight="1">
      <c r="A104" s="78">
        <v>9</v>
      </c>
      <c r="B104" s="35" t="s">
        <v>121</v>
      </c>
      <c r="C104" s="40" t="s">
        <v>58</v>
      </c>
      <c r="D104" s="264" t="s">
        <v>13</v>
      </c>
      <c r="E104" s="264"/>
      <c r="F104" s="424" t="s">
        <v>60</v>
      </c>
      <c r="G104" s="424"/>
      <c r="H104" s="263">
        <v>2000000</v>
      </c>
      <c r="I104" s="263"/>
      <c r="J104" s="25"/>
    </row>
    <row r="105" spans="1:10" s="19" customFormat="1" ht="18.95" customHeight="1">
      <c r="A105" s="75">
        <v>10</v>
      </c>
      <c r="B105" s="35" t="s">
        <v>121</v>
      </c>
      <c r="C105" s="40" t="s">
        <v>58</v>
      </c>
      <c r="D105" s="264" t="s">
        <v>13</v>
      </c>
      <c r="E105" s="264"/>
      <c r="F105" s="424" t="s">
        <v>60</v>
      </c>
      <c r="G105" s="424"/>
      <c r="H105" s="263">
        <v>2000000</v>
      </c>
      <c r="I105" s="263"/>
      <c r="J105" s="25"/>
    </row>
    <row r="106" spans="1:10" s="19" customFormat="1" ht="18.95" customHeight="1">
      <c r="A106" s="78">
        <v>11</v>
      </c>
      <c r="B106" s="35" t="s">
        <v>121</v>
      </c>
      <c r="C106" s="40" t="s">
        <v>58</v>
      </c>
      <c r="D106" s="264" t="s">
        <v>13</v>
      </c>
      <c r="E106" s="264"/>
      <c r="F106" s="424" t="s">
        <v>60</v>
      </c>
      <c r="G106" s="424"/>
      <c r="H106" s="263">
        <v>2500000</v>
      </c>
      <c r="I106" s="263"/>
      <c r="J106" s="25"/>
    </row>
    <row r="107" spans="1:10" s="19" customFormat="1" ht="18.95" customHeight="1">
      <c r="A107" s="75">
        <v>12</v>
      </c>
      <c r="B107" s="35" t="s">
        <v>121</v>
      </c>
      <c r="C107" s="40" t="s">
        <v>58</v>
      </c>
      <c r="D107" s="264" t="s">
        <v>13</v>
      </c>
      <c r="E107" s="264"/>
      <c r="F107" s="424" t="s">
        <v>60</v>
      </c>
      <c r="G107" s="424"/>
      <c r="H107" s="263">
        <v>2500000</v>
      </c>
      <c r="I107" s="263"/>
      <c r="J107" s="25"/>
    </row>
    <row r="108" spans="1:10" s="19" customFormat="1" ht="18.95" customHeight="1">
      <c r="A108" s="78">
        <v>13</v>
      </c>
      <c r="B108" s="35" t="s">
        <v>121</v>
      </c>
      <c r="C108" s="40" t="s">
        <v>58</v>
      </c>
      <c r="D108" s="264" t="s">
        <v>13</v>
      </c>
      <c r="E108" s="264"/>
      <c r="F108" s="424" t="s">
        <v>60</v>
      </c>
      <c r="G108" s="424"/>
      <c r="H108" s="263">
        <v>2000000</v>
      </c>
      <c r="I108" s="263"/>
      <c r="J108" s="25"/>
    </row>
    <row r="109" spans="1:10" s="19" customFormat="1" ht="27.95" customHeight="1">
      <c r="A109" s="75">
        <v>14</v>
      </c>
      <c r="B109" s="35" t="s">
        <v>121</v>
      </c>
      <c r="C109" s="40" t="s">
        <v>58</v>
      </c>
      <c r="D109" s="264" t="s">
        <v>13</v>
      </c>
      <c r="E109" s="264"/>
      <c r="F109" s="422" t="s">
        <v>131</v>
      </c>
      <c r="G109" s="422"/>
      <c r="H109" s="263">
        <v>600000</v>
      </c>
      <c r="I109" s="263"/>
      <c r="J109" s="25"/>
    </row>
    <row r="110" spans="1:10" s="19" customFormat="1" ht="18" customHeight="1">
      <c r="A110" s="78">
        <v>15</v>
      </c>
      <c r="B110" s="35" t="s">
        <v>121</v>
      </c>
      <c r="C110" s="40" t="s">
        <v>169</v>
      </c>
      <c r="D110" s="264" t="s">
        <v>13</v>
      </c>
      <c r="E110" s="264"/>
      <c r="F110" s="424" t="s">
        <v>62</v>
      </c>
      <c r="G110" s="424"/>
      <c r="H110" s="263">
        <v>1000000</v>
      </c>
      <c r="I110" s="263"/>
      <c r="J110" s="25"/>
    </row>
    <row r="111" spans="1:10" s="19" customFormat="1" ht="18" customHeight="1">
      <c r="A111" s="75">
        <v>16</v>
      </c>
      <c r="B111" s="35" t="s">
        <v>121</v>
      </c>
      <c r="C111" s="40" t="s">
        <v>169</v>
      </c>
      <c r="D111" s="264" t="s">
        <v>13</v>
      </c>
      <c r="E111" s="264"/>
      <c r="F111" s="424" t="s">
        <v>59</v>
      </c>
      <c r="G111" s="424"/>
      <c r="H111" s="263">
        <v>16750000</v>
      </c>
      <c r="I111" s="263"/>
      <c r="J111" s="25"/>
    </row>
    <row r="112" spans="1:10" s="19" customFormat="1" ht="18" customHeight="1">
      <c r="A112" s="78">
        <v>17</v>
      </c>
      <c r="B112" s="35" t="s">
        <v>121</v>
      </c>
      <c r="C112" s="40" t="s">
        <v>169</v>
      </c>
      <c r="D112" s="264" t="s">
        <v>13</v>
      </c>
      <c r="E112" s="264"/>
      <c r="F112" s="424" t="s">
        <v>59</v>
      </c>
      <c r="G112" s="424"/>
      <c r="H112" s="263">
        <v>7500000</v>
      </c>
      <c r="I112" s="263"/>
      <c r="J112" s="25"/>
    </row>
    <row r="113" spans="1:11" s="19" customFormat="1" ht="18" customHeight="1">
      <c r="A113" s="75">
        <v>18</v>
      </c>
      <c r="B113" s="35" t="s">
        <v>121</v>
      </c>
      <c r="C113" s="40" t="s">
        <v>169</v>
      </c>
      <c r="D113" s="264" t="s">
        <v>13</v>
      </c>
      <c r="E113" s="264"/>
      <c r="F113" s="424" t="s">
        <v>62</v>
      </c>
      <c r="G113" s="424"/>
      <c r="H113" s="263">
        <v>5500000</v>
      </c>
      <c r="I113" s="263"/>
      <c r="J113" s="25"/>
    </row>
    <row r="114" spans="1:11" s="19" customFormat="1" ht="18" customHeight="1">
      <c r="A114" s="78">
        <v>19</v>
      </c>
      <c r="B114" s="35" t="s">
        <v>121</v>
      </c>
      <c r="C114" s="40" t="s">
        <v>169</v>
      </c>
      <c r="D114" s="264" t="s">
        <v>13</v>
      </c>
      <c r="E114" s="264"/>
      <c r="F114" s="424" t="s">
        <v>59</v>
      </c>
      <c r="G114" s="424"/>
      <c r="H114" s="263">
        <v>2500000</v>
      </c>
      <c r="I114" s="263"/>
      <c r="J114" s="170"/>
    </row>
    <row r="115" spans="1:11" s="19" customFormat="1" ht="18" customHeight="1">
      <c r="A115" s="75">
        <v>20</v>
      </c>
      <c r="B115" s="64" t="s">
        <v>168</v>
      </c>
      <c r="C115" s="40" t="s">
        <v>169</v>
      </c>
      <c r="D115" s="268" t="s">
        <v>13</v>
      </c>
      <c r="E115" s="270"/>
      <c r="F115" s="294" t="s">
        <v>59</v>
      </c>
      <c r="G115" s="294"/>
      <c r="H115" s="263">
        <v>11000000</v>
      </c>
      <c r="I115" s="263"/>
    </row>
    <row r="116" spans="1:11" s="19" customFormat="1" ht="18" customHeight="1">
      <c r="A116" s="78">
        <v>21</v>
      </c>
      <c r="B116" s="35" t="s">
        <v>92</v>
      </c>
      <c r="C116" s="40" t="s">
        <v>169</v>
      </c>
      <c r="D116" s="264" t="s">
        <v>13</v>
      </c>
      <c r="E116" s="264"/>
      <c r="F116" s="424" t="s">
        <v>59</v>
      </c>
      <c r="G116" s="424"/>
      <c r="H116" s="266">
        <v>2000000</v>
      </c>
      <c r="I116" s="267"/>
      <c r="J116" s="170"/>
    </row>
    <row r="117" spans="1:11" s="19" customFormat="1" ht="18" customHeight="1">
      <c r="A117" s="75">
        <v>22</v>
      </c>
      <c r="B117" s="35" t="s">
        <v>92</v>
      </c>
      <c r="C117" s="40" t="s">
        <v>169</v>
      </c>
      <c r="D117" s="264" t="s">
        <v>13</v>
      </c>
      <c r="E117" s="264"/>
      <c r="F117" s="424" t="s">
        <v>59</v>
      </c>
      <c r="G117" s="424"/>
      <c r="H117" s="266">
        <v>1000000</v>
      </c>
      <c r="I117" s="267"/>
      <c r="J117" s="170"/>
    </row>
    <row r="118" spans="1:11" s="19" customFormat="1" ht="18" customHeight="1">
      <c r="A118" s="78">
        <v>23</v>
      </c>
      <c r="B118" s="35" t="s">
        <v>92</v>
      </c>
      <c r="C118" s="40" t="s">
        <v>58</v>
      </c>
      <c r="D118" s="264" t="s">
        <v>13</v>
      </c>
      <c r="E118" s="264"/>
      <c r="F118" s="424" t="s">
        <v>60</v>
      </c>
      <c r="G118" s="424"/>
      <c r="H118" s="266">
        <v>2500000</v>
      </c>
      <c r="I118" s="267"/>
      <c r="J118" s="170"/>
    </row>
    <row r="119" spans="1:11" s="19" customFormat="1" ht="18" customHeight="1">
      <c r="A119" s="75">
        <v>24</v>
      </c>
      <c r="B119" s="35" t="s">
        <v>92</v>
      </c>
      <c r="C119" s="40" t="s">
        <v>58</v>
      </c>
      <c r="D119" s="264" t="s">
        <v>13</v>
      </c>
      <c r="E119" s="264"/>
      <c r="F119" s="424" t="s">
        <v>60</v>
      </c>
      <c r="G119" s="424"/>
      <c r="H119" s="266">
        <v>2000000</v>
      </c>
      <c r="I119" s="267"/>
      <c r="J119" s="170"/>
    </row>
    <row r="120" spans="1:11" s="19" customFormat="1" ht="18" customHeight="1">
      <c r="A120" s="78">
        <v>25</v>
      </c>
      <c r="B120" s="64" t="s">
        <v>92</v>
      </c>
      <c r="C120" s="40" t="s">
        <v>63</v>
      </c>
      <c r="D120" s="264" t="s">
        <v>82</v>
      </c>
      <c r="E120" s="264"/>
      <c r="F120" s="423" t="s">
        <v>78</v>
      </c>
      <c r="G120" s="423"/>
      <c r="H120" s="263">
        <f>D124/8</f>
        <v>10791063.125</v>
      </c>
      <c r="I120" s="263"/>
    </row>
    <row r="121" spans="1:11" s="19" customFormat="1" ht="18" customHeight="1">
      <c r="A121" s="75"/>
      <c r="B121" s="256" t="s">
        <v>81</v>
      </c>
      <c r="C121" s="257"/>
      <c r="D121" s="276" t="s">
        <v>170</v>
      </c>
      <c r="E121" s="277"/>
      <c r="F121" s="268"/>
      <c r="G121" s="270"/>
      <c r="H121" s="298">
        <f>SUM(H96:H120)</f>
        <v>91045239.125</v>
      </c>
      <c r="I121" s="299"/>
    </row>
    <row r="122" spans="1:11" ht="27.95" customHeight="1">
      <c r="A122" s="362" t="s">
        <v>80</v>
      </c>
      <c r="B122" s="363"/>
      <c r="C122" s="363"/>
      <c r="D122" s="363"/>
      <c r="E122" s="363"/>
      <c r="F122" s="363"/>
      <c r="G122" s="363"/>
      <c r="H122" s="363"/>
      <c r="I122" s="364"/>
    </row>
    <row r="123" spans="1:11" ht="21.95" customHeight="1">
      <c r="A123" s="149" t="s">
        <v>0</v>
      </c>
      <c r="B123" s="147" t="s">
        <v>79</v>
      </c>
      <c r="C123" s="148"/>
      <c r="D123" s="358" t="s">
        <v>3</v>
      </c>
      <c r="E123" s="360"/>
      <c r="F123" s="358" t="s">
        <v>5</v>
      </c>
      <c r="G123" s="360"/>
      <c r="H123" s="425" t="s">
        <v>10</v>
      </c>
      <c r="I123" s="426"/>
      <c r="K123" s="138"/>
    </row>
    <row r="124" spans="1:11" ht="21.95" customHeight="1">
      <c r="A124" s="149">
        <v>1</v>
      </c>
      <c r="B124" s="150" t="s">
        <v>89</v>
      </c>
      <c r="C124" s="148"/>
      <c r="D124" s="376">
        <f>C76+C54+C45</f>
        <v>86328505</v>
      </c>
      <c r="E124" s="377"/>
      <c r="F124" s="376">
        <f>E76+E54+E45</f>
        <v>26036800</v>
      </c>
      <c r="G124" s="377"/>
      <c r="H124" s="376">
        <f>D124+F124</f>
        <v>112365305</v>
      </c>
      <c r="I124" s="377"/>
      <c r="K124" s="138">
        <f>D124-J124</f>
        <v>86328505</v>
      </c>
    </row>
    <row r="125" spans="1:11" ht="21.95" customHeight="1">
      <c r="A125" s="149">
        <v>2</v>
      </c>
      <c r="B125" s="150" t="s">
        <v>87</v>
      </c>
      <c r="C125" s="148"/>
      <c r="D125" s="376">
        <f>'FEBRUARI 22 '!D106:E106</f>
        <v>5742002.375</v>
      </c>
      <c r="E125" s="377"/>
      <c r="F125" s="376">
        <f>'FEBRUARI 22 '!F106:G106</f>
        <v>1734750.799999997</v>
      </c>
      <c r="G125" s="377"/>
      <c r="H125" s="376">
        <f>D125+F125</f>
        <v>7476753.174999997</v>
      </c>
      <c r="I125" s="377"/>
      <c r="K125" s="138">
        <f>F124-J125</f>
        <v>26036800</v>
      </c>
    </row>
    <row r="126" spans="1:11" ht="21.95" customHeight="1">
      <c r="A126" s="149">
        <v>3</v>
      </c>
      <c r="B126" s="150" t="s">
        <v>84</v>
      </c>
      <c r="C126" s="148"/>
      <c r="D126" s="427">
        <f>D124+D125</f>
        <v>92070507.375</v>
      </c>
      <c r="E126" s="428"/>
      <c r="F126" s="427">
        <f>F124+F125</f>
        <v>27771550.799999997</v>
      </c>
      <c r="G126" s="428"/>
      <c r="H126" s="427">
        <f>SUM(H124:H125)</f>
        <v>119842058.175</v>
      </c>
      <c r="I126" s="428"/>
      <c r="K126" s="117"/>
    </row>
    <row r="127" spans="1:11" ht="21.95" customHeight="1">
      <c r="A127" s="149">
        <v>4</v>
      </c>
      <c r="B127" s="151" t="s">
        <v>90</v>
      </c>
      <c r="C127" s="148"/>
      <c r="D127" s="376">
        <f>H121</f>
        <v>91045239.125</v>
      </c>
      <c r="E127" s="377"/>
      <c r="F127" s="376">
        <f>H93</f>
        <v>25987360</v>
      </c>
      <c r="G127" s="377"/>
      <c r="H127" s="429">
        <f>D127+F127</f>
        <v>117032599.125</v>
      </c>
      <c r="I127" s="430"/>
      <c r="K127" s="138"/>
    </row>
    <row r="128" spans="1:11" ht="21.95" customHeight="1">
      <c r="A128" s="149">
        <v>5</v>
      </c>
      <c r="B128" s="151" t="s">
        <v>88</v>
      </c>
      <c r="C128" s="148"/>
      <c r="D128" s="427">
        <f>D126-D127</f>
        <v>1025268.25</v>
      </c>
      <c r="E128" s="428"/>
      <c r="F128" s="427">
        <f>F126-F127</f>
        <v>1784190.799999997</v>
      </c>
      <c r="G128" s="428"/>
      <c r="H128" s="427">
        <f>H126-H127</f>
        <v>2809459.049999997</v>
      </c>
      <c r="I128" s="428"/>
    </row>
    <row r="129" spans="1:11" ht="17.45" customHeight="1">
      <c r="B129" s="152"/>
      <c r="C129" s="152"/>
      <c r="D129" s="152"/>
      <c r="E129" s="152"/>
      <c r="F129" s="153"/>
      <c r="G129" s="152"/>
      <c r="H129" s="152"/>
      <c r="I129" s="152"/>
    </row>
    <row r="130" spans="1:11" ht="15.95" customHeight="1">
      <c r="B130" s="154"/>
      <c r="C130" s="154"/>
      <c r="D130" s="354" t="s">
        <v>162</v>
      </c>
      <c r="E130" s="354"/>
      <c r="F130" s="354"/>
      <c r="G130" s="354"/>
      <c r="H130" s="354"/>
      <c r="I130" s="354"/>
      <c r="K130" s="117"/>
    </row>
    <row r="131" spans="1:11" ht="15.95" customHeight="1">
      <c r="B131" s="155" t="s">
        <v>75</v>
      </c>
      <c r="C131" s="156"/>
      <c r="D131" s="152"/>
      <c r="E131" s="152"/>
      <c r="G131" s="156"/>
      <c r="H131" s="156"/>
      <c r="I131" s="156"/>
      <c r="K131" s="138"/>
    </row>
    <row r="132" spans="1:11" ht="15.95" customHeight="1">
      <c r="B132" s="156" t="s">
        <v>74</v>
      </c>
      <c r="C132" s="152"/>
      <c r="D132" s="152"/>
      <c r="E132" s="152"/>
      <c r="F132" s="158"/>
      <c r="G132" s="156" t="s">
        <v>72</v>
      </c>
      <c r="H132" s="156"/>
      <c r="I132" s="159"/>
    </row>
    <row r="133" spans="1:11" ht="15.95" customHeight="1">
      <c r="B133" s="355"/>
      <c r="C133" s="160"/>
      <c r="D133" s="152"/>
      <c r="E133" s="152"/>
      <c r="G133" s="355"/>
      <c r="H133" s="160"/>
      <c r="I133" s="152"/>
    </row>
    <row r="134" spans="1:11" ht="15.95" customHeight="1">
      <c r="B134" s="355"/>
      <c r="C134" s="161"/>
      <c r="D134" s="152"/>
      <c r="E134" s="152"/>
      <c r="F134" s="162"/>
      <c r="G134" s="355"/>
      <c r="H134" s="152"/>
      <c r="I134" s="161"/>
      <c r="J134" s="106"/>
    </row>
    <row r="135" spans="1:11" ht="17.45" customHeight="1">
      <c r="B135" s="161" t="s">
        <v>49</v>
      </c>
      <c r="C135" s="152"/>
      <c r="D135" s="152"/>
      <c r="E135" s="152"/>
      <c r="F135" s="163"/>
      <c r="G135" s="161" t="s">
        <v>73</v>
      </c>
      <c r="H135" s="161"/>
      <c r="I135" s="152"/>
      <c r="J135" s="106"/>
    </row>
    <row r="136" spans="1:11">
      <c r="A136" s="173"/>
      <c r="B136" s="174"/>
      <c r="C136" s="173"/>
      <c r="D136" s="173"/>
      <c r="E136" s="173"/>
      <c r="F136" s="175"/>
      <c r="G136" s="174"/>
      <c r="H136" s="174"/>
      <c r="I136" s="173"/>
      <c r="J136" s="106"/>
    </row>
    <row r="137" spans="1:11" ht="63.95" customHeight="1">
      <c r="A137" s="352" t="s">
        <v>148</v>
      </c>
      <c r="B137" s="352"/>
      <c r="C137" s="352"/>
      <c r="D137" s="352"/>
      <c r="E137" s="352"/>
      <c r="F137" s="352"/>
      <c r="G137" s="352"/>
      <c r="H137" s="352"/>
      <c r="I137" s="352"/>
      <c r="J137" s="106"/>
    </row>
  </sheetData>
  <mergeCells count="178">
    <mergeCell ref="A137:I137"/>
    <mergeCell ref="D128:E128"/>
    <mergeCell ref="F128:G128"/>
    <mergeCell ref="H128:I128"/>
    <mergeCell ref="D130:I130"/>
    <mergeCell ref="B133:B134"/>
    <mergeCell ref="G133:G134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B121:C121"/>
    <mergeCell ref="D121:E121"/>
    <mergeCell ref="F121:G121"/>
    <mergeCell ref="H121:I121"/>
    <mergeCell ref="A122:I122"/>
    <mergeCell ref="D123:E123"/>
    <mergeCell ref="F123:G123"/>
    <mergeCell ref="H123:I123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C93:E93"/>
    <mergeCell ref="H93:I93"/>
    <mergeCell ref="D95:E95"/>
    <mergeCell ref="F95:G95"/>
    <mergeCell ref="H95:I95"/>
    <mergeCell ref="D96:E96"/>
    <mergeCell ref="F96:G96"/>
    <mergeCell ref="H96:I96"/>
    <mergeCell ref="C91:E91"/>
    <mergeCell ref="F91:G91"/>
    <mergeCell ref="H91:I91"/>
    <mergeCell ref="C92:E92"/>
    <mergeCell ref="F92:G92"/>
    <mergeCell ref="H92:I92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A76:B76"/>
    <mergeCell ref="B77:I77"/>
    <mergeCell ref="C79:E79"/>
    <mergeCell ref="F79:G79"/>
    <mergeCell ref="H79:I79"/>
    <mergeCell ref="C80:E80"/>
    <mergeCell ref="F80:G80"/>
    <mergeCell ref="H80:I80"/>
    <mergeCell ref="A54:B54"/>
    <mergeCell ref="A55:I55"/>
    <mergeCell ref="A56:A57"/>
    <mergeCell ref="B56:B57"/>
    <mergeCell ref="C56:F56"/>
    <mergeCell ref="G56:G57"/>
    <mergeCell ref="H56:H57"/>
    <mergeCell ref="I56:I57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</mergeCells>
  <pageMargins left="0.59055118110236227" right="0.31496062992125984" top="0.55118110236220474" bottom="0.55118110236220474" header="0.31496062992125984" footer="0.31496062992125984"/>
  <pageSetup paperSize="9" scale="8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166"/>
  <sheetViews>
    <sheetView topLeftCell="A146" workbookViewId="0">
      <selection activeCell="C40" sqref="C40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1.85546875" style="106" customWidth="1"/>
    <col min="4" max="4" width="6.140625" style="106" customWidth="1"/>
    <col min="5" max="5" width="11.85546875" style="106" customWidth="1"/>
    <col min="6" max="6" width="5.85546875" style="157" customWidth="1"/>
    <col min="7" max="7" width="12.7109375" style="106" customWidth="1"/>
    <col min="8" max="8" width="7.140625" style="106" customWidth="1"/>
    <col min="9" max="9" width="6.7109375" style="106" customWidth="1"/>
    <col min="10" max="10" width="16.5703125" style="117" customWidth="1"/>
    <col min="11" max="11" width="16" style="106" customWidth="1"/>
    <col min="12" max="12" width="14.28515625" style="106" customWidth="1"/>
    <col min="13" max="13" width="20" style="106" customWidth="1"/>
    <col min="14" max="16384" width="9.140625" style="106"/>
  </cols>
  <sheetData>
    <row r="7" spans="1:12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12">
      <c r="A8" s="410" t="s">
        <v>180</v>
      </c>
      <c r="B8" s="410"/>
      <c r="C8" s="410"/>
      <c r="D8" s="410"/>
      <c r="E8" s="410"/>
      <c r="F8" s="410"/>
      <c r="G8" s="410"/>
      <c r="H8" s="410"/>
      <c r="I8" s="410"/>
    </row>
    <row r="9" spans="1:12">
      <c r="A9" s="107"/>
      <c r="B9" s="107"/>
      <c r="C9" s="107"/>
      <c r="D9" s="107"/>
      <c r="E9" s="107"/>
      <c r="F9" s="107"/>
      <c r="G9" s="107"/>
      <c r="H9" s="107"/>
      <c r="I9" s="107"/>
    </row>
    <row r="10" spans="1:12" ht="17.100000000000001" customHeight="1">
      <c r="A10" s="411" t="s">
        <v>212</v>
      </c>
      <c r="B10" s="412"/>
      <c r="C10" s="412"/>
      <c r="D10" s="412"/>
      <c r="E10" s="412"/>
      <c r="F10" s="412"/>
      <c r="G10" s="412"/>
      <c r="H10" s="412"/>
      <c r="I10" s="413"/>
      <c r="L10" s="108"/>
    </row>
    <row r="11" spans="1:12" ht="17.100000000000001" customHeight="1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12" ht="17.100000000000001" customHeight="1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12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12" ht="16.5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12" ht="18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  <c r="K15" s="117"/>
    </row>
    <row r="16" spans="1:12" ht="18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J16" s="117">
        <f>G15+G16+G17</f>
        <v>5817138</v>
      </c>
      <c r="K16" s="138">
        <f>C15+C16+C17</f>
        <v>4627138</v>
      </c>
    </row>
    <row r="17" spans="1:10" ht="18" customHeight="1">
      <c r="A17" s="111">
        <v>3</v>
      </c>
      <c r="B17" s="45" t="s">
        <v>70</v>
      </c>
      <c r="C17" s="102">
        <f>G17-E17</f>
        <v>4337760</v>
      </c>
      <c r="D17" s="102">
        <v>46</v>
      </c>
      <c r="E17" s="102">
        <v>1190000</v>
      </c>
      <c r="F17" s="104">
        <v>38</v>
      </c>
      <c r="G17" s="102">
        <v>5527760</v>
      </c>
      <c r="H17" s="102">
        <f>D17+F17</f>
        <v>84</v>
      </c>
      <c r="I17" s="65"/>
      <c r="J17" s="108">
        <f>J16-G15-G16</f>
        <v>5527760</v>
      </c>
    </row>
    <row r="18" spans="1:10" ht="18" customHeight="1">
      <c r="A18" s="111">
        <v>4</v>
      </c>
      <c r="B18" s="45" t="s">
        <v>105</v>
      </c>
      <c r="C18" s="102">
        <f>G18-E18</f>
        <v>821921</v>
      </c>
      <c r="D18" s="102">
        <v>19</v>
      </c>
      <c r="E18" s="102">
        <v>460000</v>
      </c>
      <c r="F18" s="104">
        <v>24</v>
      </c>
      <c r="G18" s="102">
        <v>1281921</v>
      </c>
      <c r="H18" s="102">
        <f>D18+F18</f>
        <v>43</v>
      </c>
      <c r="I18" s="65"/>
      <c r="J18" s="108">
        <f>G15+G16+G17</f>
        <v>5817138</v>
      </c>
    </row>
    <row r="19" spans="1:10" ht="27" customHeight="1">
      <c r="A19" s="111">
        <v>5</v>
      </c>
      <c r="B19" s="45" t="s">
        <v>24</v>
      </c>
      <c r="C19" s="102">
        <f>G19</f>
        <v>1635100</v>
      </c>
      <c r="D19" s="105" t="s">
        <v>127</v>
      </c>
      <c r="E19" s="102">
        <v>0</v>
      </c>
      <c r="F19" s="104">
        <v>0</v>
      </c>
      <c r="G19" s="102">
        <v>1635100</v>
      </c>
      <c r="H19" s="104" t="s">
        <v>127</v>
      </c>
      <c r="I19" s="113"/>
      <c r="J19" s="108">
        <f>SUM(J17:J18)</f>
        <v>11344898</v>
      </c>
    </row>
    <row r="20" spans="1:10" ht="27" customHeight="1">
      <c r="A20" s="111">
        <v>6</v>
      </c>
      <c r="B20" s="45" t="s">
        <v>25</v>
      </c>
      <c r="C20" s="102">
        <f>G20-E20</f>
        <v>1276548</v>
      </c>
      <c r="D20" s="102">
        <v>13</v>
      </c>
      <c r="E20" s="102">
        <v>370000</v>
      </c>
      <c r="F20" s="104">
        <v>16</v>
      </c>
      <c r="G20" s="102">
        <v>1646548</v>
      </c>
      <c r="H20" s="102">
        <f t="shared" ref="H20" si="0">D20+F20</f>
        <v>29</v>
      </c>
      <c r="I20" s="113"/>
      <c r="J20" s="106"/>
    </row>
    <row r="21" spans="1:10" ht="38.25">
      <c r="A21" s="111">
        <v>7</v>
      </c>
      <c r="B21" s="114" t="s">
        <v>26</v>
      </c>
      <c r="C21" s="102">
        <v>3015000</v>
      </c>
      <c r="D21" s="102">
        <v>28</v>
      </c>
      <c r="E21" s="102">
        <v>60000</v>
      </c>
      <c r="F21" s="104">
        <v>2</v>
      </c>
      <c r="G21" s="102">
        <f>C21+E21</f>
        <v>3075000</v>
      </c>
      <c r="H21" s="102">
        <f>D21+F21</f>
        <v>30</v>
      </c>
      <c r="I21" s="113"/>
      <c r="J21" s="106"/>
    </row>
    <row r="22" spans="1:10" ht="18.95" customHeight="1">
      <c r="A22" s="111">
        <v>8</v>
      </c>
      <c r="B22" s="45" t="s">
        <v>27</v>
      </c>
      <c r="C22" s="102">
        <f>G22-E22</f>
        <v>2188218</v>
      </c>
      <c r="D22" s="102">
        <v>18</v>
      </c>
      <c r="E22" s="102">
        <v>90000</v>
      </c>
      <c r="F22" s="104">
        <v>4</v>
      </c>
      <c r="G22" s="102">
        <v>2278218</v>
      </c>
      <c r="H22" s="102">
        <f>D22+F22</f>
        <v>22</v>
      </c>
      <c r="I22" s="113"/>
      <c r="J22" s="106"/>
    </row>
    <row r="23" spans="1:10" ht="18.95" customHeight="1">
      <c r="A23" s="111">
        <v>9</v>
      </c>
      <c r="B23" s="45" t="s">
        <v>28</v>
      </c>
      <c r="C23" s="102">
        <f>G23-E23</f>
        <v>3674328</v>
      </c>
      <c r="D23" s="102">
        <v>12</v>
      </c>
      <c r="E23" s="102">
        <v>390000</v>
      </c>
      <c r="F23" s="102">
        <v>4</v>
      </c>
      <c r="G23" s="102">
        <v>4064328</v>
      </c>
      <c r="H23" s="102">
        <f>D23+F23</f>
        <v>16</v>
      </c>
      <c r="I23" s="177" t="s">
        <v>185</v>
      </c>
      <c r="J23" s="106"/>
    </row>
    <row r="24" spans="1:10" ht="18.95" customHeight="1">
      <c r="A24" s="111">
        <v>10</v>
      </c>
      <c r="B24" s="116" t="s">
        <v>29</v>
      </c>
      <c r="C24" s="102">
        <v>1723035</v>
      </c>
      <c r="D24" s="102">
        <v>15</v>
      </c>
      <c r="E24" s="102">
        <v>180000</v>
      </c>
      <c r="F24" s="102">
        <v>6</v>
      </c>
      <c r="G24" s="102">
        <f>C24+E24</f>
        <v>1903035</v>
      </c>
      <c r="H24" s="102">
        <f>D24+F24</f>
        <v>21</v>
      </c>
      <c r="I24" s="113"/>
      <c r="J24" s="106"/>
    </row>
    <row r="25" spans="1:10" ht="27" customHeight="1">
      <c r="A25" s="111">
        <v>11</v>
      </c>
      <c r="B25" s="45" t="s">
        <v>30</v>
      </c>
      <c r="C25" s="102">
        <f>G25</f>
        <v>1816673</v>
      </c>
      <c r="D25" s="102">
        <v>0</v>
      </c>
      <c r="E25" s="102">
        <v>0</v>
      </c>
      <c r="F25" s="104">
        <v>0</v>
      </c>
      <c r="G25" s="102">
        <v>1816673</v>
      </c>
      <c r="H25" s="102">
        <v>0</v>
      </c>
      <c r="I25" s="113"/>
      <c r="J25" s="106"/>
    </row>
    <row r="26" spans="1:10" ht="27" customHeight="1">
      <c r="A26" s="111">
        <v>12</v>
      </c>
      <c r="B26" s="45" t="s">
        <v>31</v>
      </c>
      <c r="C26" s="102">
        <v>2457000</v>
      </c>
      <c r="D26" s="102">
        <v>22</v>
      </c>
      <c r="E26" s="102">
        <v>210000</v>
      </c>
      <c r="F26" s="104">
        <v>8</v>
      </c>
      <c r="G26" s="102">
        <f>C26+E26</f>
        <v>2667000</v>
      </c>
      <c r="H26" s="102">
        <f>D26+F26</f>
        <v>30</v>
      </c>
      <c r="I26" s="113"/>
      <c r="J26" s="106"/>
    </row>
    <row r="27" spans="1:10" ht="18.95" customHeight="1">
      <c r="A27" s="111">
        <v>13</v>
      </c>
      <c r="B27" s="45" t="s">
        <v>32</v>
      </c>
      <c r="C27" s="102">
        <v>0</v>
      </c>
      <c r="D27" s="102">
        <v>0</v>
      </c>
      <c r="E27" s="102">
        <v>730800</v>
      </c>
      <c r="F27" s="104">
        <v>15</v>
      </c>
      <c r="G27" s="102">
        <f>E27</f>
        <v>730800</v>
      </c>
      <c r="H27" s="102">
        <f>F27</f>
        <v>15</v>
      </c>
      <c r="I27" s="115"/>
      <c r="J27" s="106"/>
    </row>
    <row r="28" spans="1:10" ht="25.5">
      <c r="A28" s="111">
        <v>14</v>
      </c>
      <c r="B28" s="45" t="s">
        <v>33</v>
      </c>
      <c r="C28" s="102">
        <v>1519212</v>
      </c>
      <c r="D28" s="102">
        <v>13</v>
      </c>
      <c r="E28" s="102">
        <v>230000</v>
      </c>
      <c r="F28" s="104">
        <v>8</v>
      </c>
      <c r="G28" s="102">
        <f>C28+E28</f>
        <v>1749212</v>
      </c>
      <c r="H28" s="102">
        <f>D28+F28</f>
        <v>21</v>
      </c>
      <c r="I28" s="113"/>
      <c r="J28" s="106"/>
    </row>
    <row r="29" spans="1:10" ht="18.95" customHeight="1">
      <c r="A29" s="111">
        <v>15</v>
      </c>
      <c r="B29" s="45" t="s">
        <v>34</v>
      </c>
      <c r="C29" s="102">
        <f>G29-E29</f>
        <v>2868288</v>
      </c>
      <c r="D29" s="102">
        <v>27</v>
      </c>
      <c r="E29" s="102">
        <v>730000</v>
      </c>
      <c r="F29" s="104">
        <v>34</v>
      </c>
      <c r="G29" s="102">
        <v>3598288</v>
      </c>
      <c r="H29" s="102">
        <f>D29+F29</f>
        <v>61</v>
      </c>
      <c r="I29" s="113"/>
      <c r="J29" s="106"/>
    </row>
    <row r="30" spans="1:10" ht="18.95" customHeight="1">
      <c r="A30" s="111">
        <v>16</v>
      </c>
      <c r="B30" s="45" t="s">
        <v>48</v>
      </c>
      <c r="C30" s="102">
        <f>G30-E30</f>
        <v>100000</v>
      </c>
      <c r="D30" s="102">
        <v>1</v>
      </c>
      <c r="E30" s="102">
        <v>480000</v>
      </c>
      <c r="F30" s="104">
        <v>15</v>
      </c>
      <c r="G30" s="102">
        <v>580000</v>
      </c>
      <c r="H30" s="102">
        <f>D30+F30</f>
        <v>16</v>
      </c>
      <c r="I30" s="113"/>
      <c r="J30" s="106"/>
    </row>
    <row r="31" spans="1:10" ht="18.95" customHeight="1">
      <c r="A31" s="111">
        <v>17</v>
      </c>
      <c r="B31" s="116" t="s">
        <v>35</v>
      </c>
      <c r="C31" s="102">
        <v>860700</v>
      </c>
      <c r="D31" s="102">
        <v>9</v>
      </c>
      <c r="E31" s="102">
        <v>40000</v>
      </c>
      <c r="F31" s="104">
        <v>2</v>
      </c>
      <c r="G31" s="102">
        <f>C31+E31</f>
        <v>900700</v>
      </c>
      <c r="H31" s="102">
        <f>D31+F31</f>
        <v>11</v>
      </c>
      <c r="I31" s="113"/>
      <c r="J31" s="106"/>
    </row>
    <row r="32" spans="1:10" ht="18.95" customHeight="1">
      <c r="A32" s="111">
        <v>18</v>
      </c>
      <c r="B32" s="116" t="s">
        <v>23</v>
      </c>
      <c r="C32" s="102">
        <f>G32-E32</f>
        <v>1753447</v>
      </c>
      <c r="D32" s="102">
        <v>15</v>
      </c>
      <c r="E32" s="102">
        <v>1650000</v>
      </c>
      <c r="F32" s="104">
        <v>80</v>
      </c>
      <c r="G32" s="102">
        <v>3403447</v>
      </c>
      <c r="H32" s="102">
        <f>D32+F32</f>
        <v>95</v>
      </c>
      <c r="I32" s="113"/>
      <c r="J32" s="106"/>
    </row>
    <row r="33" spans="1:11" ht="20.100000000000001" customHeight="1">
      <c r="A33" s="111">
        <v>19</v>
      </c>
      <c r="B33" s="116" t="s">
        <v>36</v>
      </c>
      <c r="C33" s="102">
        <f>G33</f>
        <v>21784977</v>
      </c>
      <c r="D33" s="102">
        <v>208</v>
      </c>
      <c r="E33" s="102">
        <v>0</v>
      </c>
      <c r="F33" s="104">
        <v>0</v>
      </c>
      <c r="G33" s="102">
        <v>21784977</v>
      </c>
      <c r="H33" s="102">
        <f>D33</f>
        <v>208</v>
      </c>
      <c r="I33" s="113"/>
    </row>
    <row r="34" spans="1:11" ht="20.100000000000001" customHeight="1">
      <c r="A34" s="111">
        <v>20</v>
      </c>
      <c r="B34" s="116" t="s">
        <v>184</v>
      </c>
      <c r="C34" s="102">
        <v>530000</v>
      </c>
      <c r="D34" s="102">
        <v>4</v>
      </c>
      <c r="E34" s="102">
        <v>0</v>
      </c>
      <c r="F34" s="104">
        <v>0</v>
      </c>
      <c r="G34" s="102">
        <f>C34</f>
        <v>530000</v>
      </c>
      <c r="H34" s="102">
        <f>D34</f>
        <v>4</v>
      </c>
      <c r="I34" s="115"/>
    </row>
    <row r="35" spans="1:11" ht="27" customHeight="1">
      <c r="A35" s="111">
        <v>21</v>
      </c>
      <c r="B35" s="45" t="s">
        <v>38</v>
      </c>
      <c r="C35" s="102">
        <v>1374543</v>
      </c>
      <c r="D35" s="102">
        <v>11</v>
      </c>
      <c r="E35" s="102">
        <v>0</v>
      </c>
      <c r="F35" s="104">
        <v>0</v>
      </c>
      <c r="G35" s="102">
        <f>C35</f>
        <v>1374543</v>
      </c>
      <c r="H35" s="102">
        <f>D35</f>
        <v>11</v>
      </c>
      <c r="I35" s="113"/>
    </row>
    <row r="36" spans="1:1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11" ht="24" customHeight="1">
      <c r="A37" s="111">
        <v>23</v>
      </c>
      <c r="B37" s="45" t="s">
        <v>40</v>
      </c>
      <c r="C37" s="102">
        <f>G37-E37</f>
        <v>1116000</v>
      </c>
      <c r="D37" s="102">
        <v>13</v>
      </c>
      <c r="E37" s="102">
        <v>200000</v>
      </c>
      <c r="F37" s="104">
        <v>1</v>
      </c>
      <c r="G37" s="102">
        <v>1316000</v>
      </c>
      <c r="H37" s="102">
        <v>14</v>
      </c>
      <c r="I37" s="113"/>
    </row>
    <row r="38" spans="1:11" ht="24" customHeight="1">
      <c r="A38" s="111">
        <v>24</v>
      </c>
      <c r="B38" s="45" t="s">
        <v>41</v>
      </c>
      <c r="C38" s="102">
        <f>G38</f>
        <v>1268463</v>
      </c>
      <c r="D38" s="102">
        <v>10</v>
      </c>
      <c r="E38" s="102">
        <v>0</v>
      </c>
      <c r="F38" s="102">
        <v>0</v>
      </c>
      <c r="G38" s="102">
        <v>1268463</v>
      </c>
      <c r="H38" s="102">
        <f>D38+F38</f>
        <v>10</v>
      </c>
      <c r="I38" s="115"/>
    </row>
    <row r="39" spans="1:11" ht="24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2480000</v>
      </c>
      <c r="F39" s="104">
        <v>0</v>
      </c>
      <c r="G39" s="102">
        <v>2480000</v>
      </c>
      <c r="H39" s="102">
        <v>0</v>
      </c>
      <c r="I39" s="111" t="s">
        <v>179</v>
      </c>
    </row>
    <row r="40" spans="1:11" ht="24" customHeight="1">
      <c r="A40" s="111">
        <v>26</v>
      </c>
      <c r="B40" s="45" t="s">
        <v>46</v>
      </c>
      <c r="C40" s="102">
        <v>1500000</v>
      </c>
      <c r="D40" s="102">
        <v>16</v>
      </c>
      <c r="E40" s="102">
        <v>0</v>
      </c>
      <c r="F40" s="104">
        <v>0</v>
      </c>
      <c r="G40" s="102">
        <f>C40</f>
        <v>1500000</v>
      </c>
      <c r="H40" s="102">
        <v>16</v>
      </c>
      <c r="I40" s="115"/>
    </row>
    <row r="41" spans="1:11" ht="24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11" ht="24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f>C42</f>
        <v>0</v>
      </c>
      <c r="H42" s="102">
        <f>D42</f>
        <v>0</v>
      </c>
      <c r="I42" s="169" t="s">
        <v>164</v>
      </c>
    </row>
    <row r="43" spans="1:11" ht="24" customHeight="1">
      <c r="A43" s="111">
        <v>29</v>
      </c>
      <c r="B43" s="45" t="s">
        <v>45</v>
      </c>
      <c r="C43" s="102">
        <v>234763</v>
      </c>
      <c r="D43" s="102">
        <v>7</v>
      </c>
      <c r="E43" s="102">
        <f>G43-C43</f>
        <v>18375372</v>
      </c>
      <c r="F43" s="104">
        <v>545</v>
      </c>
      <c r="G43" s="102">
        <v>18610135</v>
      </c>
      <c r="H43" s="102">
        <f>D43+F43</f>
        <v>552</v>
      </c>
      <c r="I43" s="113"/>
    </row>
    <row r="44" spans="1:11" s="157" customFormat="1" ht="24" customHeight="1">
      <c r="A44" s="111">
        <v>30</v>
      </c>
      <c r="B44" s="116" t="s">
        <v>47</v>
      </c>
      <c r="C44" s="102">
        <f>G44-E44</f>
        <v>227600</v>
      </c>
      <c r="D44" s="102">
        <v>0</v>
      </c>
      <c r="E44" s="102">
        <v>560000</v>
      </c>
      <c r="F44" s="102">
        <v>0</v>
      </c>
      <c r="G44" s="102">
        <v>787600</v>
      </c>
      <c r="H44" s="102">
        <v>0</v>
      </c>
      <c r="I44" s="178" t="s">
        <v>186</v>
      </c>
      <c r="J44" s="165"/>
    </row>
    <row r="45" spans="1:11" ht="23.1" customHeight="1">
      <c r="A45" s="402" t="s">
        <v>11</v>
      </c>
      <c r="B45" s="402"/>
      <c r="C45" s="120">
        <f t="shared" ref="C45:H45" si="1">SUM(C15:C44)</f>
        <v>59514406</v>
      </c>
      <c r="D45" s="120">
        <f t="shared" si="1"/>
        <v>510</v>
      </c>
      <c r="E45" s="120">
        <f t="shared" si="1"/>
        <v>28546172</v>
      </c>
      <c r="F45" s="120">
        <f t="shared" si="1"/>
        <v>805</v>
      </c>
      <c r="G45" s="120">
        <f t="shared" si="1"/>
        <v>88060578</v>
      </c>
      <c r="H45" s="120">
        <f t="shared" si="1"/>
        <v>1315</v>
      </c>
      <c r="I45" s="149"/>
      <c r="K45" s="108">
        <f>C45+E45</f>
        <v>88060578</v>
      </c>
    </row>
    <row r="46" spans="1:11" ht="24.95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11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  <c r="K47" s="108">
        <f>G45-K45</f>
        <v>0</v>
      </c>
    </row>
    <row r="48" spans="1:11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10" ht="18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  <c r="J49" s="106"/>
    </row>
    <row r="50" spans="1:10" ht="18" customHeight="1">
      <c r="A50" s="111">
        <v>2</v>
      </c>
      <c r="B50" s="122" t="s">
        <v>16</v>
      </c>
      <c r="C50" s="118">
        <v>1650095</v>
      </c>
      <c r="D50" s="118">
        <v>12</v>
      </c>
      <c r="E50" s="118">
        <v>0</v>
      </c>
      <c r="F50" s="118">
        <v>0</v>
      </c>
      <c r="G50" s="118">
        <f>C50</f>
        <v>1650095</v>
      </c>
      <c r="H50" s="103">
        <f>D50</f>
        <v>12</v>
      </c>
      <c r="I50" s="116"/>
      <c r="J50" s="106"/>
    </row>
    <row r="51" spans="1:10" ht="18" customHeight="1">
      <c r="A51" s="111">
        <v>3</v>
      </c>
      <c r="B51" s="122" t="s">
        <v>17</v>
      </c>
      <c r="C51" s="118">
        <f>G51</f>
        <v>1525000</v>
      </c>
      <c r="D51" s="118">
        <v>14</v>
      </c>
      <c r="E51" s="118">
        <v>0</v>
      </c>
      <c r="F51" s="118">
        <v>0</v>
      </c>
      <c r="G51" s="118">
        <v>1525000</v>
      </c>
      <c r="H51" s="103">
        <v>14</v>
      </c>
      <c r="I51" s="116"/>
      <c r="J51" s="106"/>
    </row>
    <row r="52" spans="1:10" ht="18" customHeight="1">
      <c r="A52" s="111">
        <v>4</v>
      </c>
      <c r="B52" s="122" t="s">
        <v>18</v>
      </c>
      <c r="C52" s="118">
        <f>G52-E52</f>
        <v>484570</v>
      </c>
      <c r="D52" s="118">
        <v>5</v>
      </c>
      <c r="E52" s="118">
        <v>363000</v>
      </c>
      <c r="F52" s="118">
        <v>15</v>
      </c>
      <c r="G52" s="118">
        <v>847570</v>
      </c>
      <c r="H52" s="103">
        <f>D52+F52</f>
        <v>20</v>
      </c>
      <c r="I52" s="116"/>
      <c r="J52" s="106"/>
    </row>
    <row r="53" spans="1:10" ht="18" customHeight="1">
      <c r="A53" s="111">
        <v>5</v>
      </c>
      <c r="B53" s="122" t="s">
        <v>19</v>
      </c>
      <c r="C53" s="118">
        <v>1264560</v>
      </c>
      <c r="D53" s="118">
        <v>11</v>
      </c>
      <c r="E53" s="118">
        <v>0</v>
      </c>
      <c r="F53" s="118">
        <v>0</v>
      </c>
      <c r="G53" s="118">
        <f>C53</f>
        <v>1264560</v>
      </c>
      <c r="H53" s="103">
        <f>D53</f>
        <v>11</v>
      </c>
      <c r="I53" s="116"/>
      <c r="J53" s="108">
        <f>G45+G54</f>
        <v>93347803</v>
      </c>
    </row>
    <row r="54" spans="1:10" ht="18" customHeight="1">
      <c r="A54" s="402" t="s">
        <v>10</v>
      </c>
      <c r="B54" s="402"/>
      <c r="C54" s="120">
        <f>SUM(C49:C53)</f>
        <v>4924225</v>
      </c>
      <c r="D54" s="120"/>
      <c r="E54" s="120">
        <f>SUM(E49:E53)</f>
        <v>363000</v>
      </c>
      <c r="F54" s="120"/>
      <c r="G54" s="120">
        <f>SUM(G49:G53)</f>
        <v>5287225</v>
      </c>
      <c r="H54" s="123">
        <f>SUM(H49:H53)</f>
        <v>57</v>
      </c>
      <c r="I54" s="116"/>
      <c r="J54" s="106"/>
    </row>
    <row r="55" spans="1:10" ht="24.95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  <c r="J55" s="106"/>
    </row>
    <row r="56" spans="1:10" ht="15" customHeight="1">
      <c r="A56" s="404" t="s">
        <v>0</v>
      </c>
      <c r="B56" s="404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  <c r="J56" s="106"/>
    </row>
    <row r="57" spans="1:10" ht="20.100000000000001" customHeight="1">
      <c r="A57" s="404"/>
      <c r="B57" s="404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  <c r="J57" s="106"/>
    </row>
    <row r="58" spans="1:10" ht="16.5" customHeight="1">
      <c r="A58" s="125">
        <v>1</v>
      </c>
      <c r="B58" s="122" t="s">
        <v>137</v>
      </c>
      <c r="C58" s="118">
        <v>350000</v>
      </c>
      <c r="D58" s="103">
        <v>1</v>
      </c>
      <c r="E58" s="118">
        <v>0</v>
      </c>
      <c r="F58" s="118">
        <v>0</v>
      </c>
      <c r="G58" s="118">
        <f>C58</f>
        <v>350000</v>
      </c>
      <c r="H58" s="103">
        <v>1</v>
      </c>
      <c r="I58" s="127"/>
      <c r="J58" s="106"/>
    </row>
    <row r="59" spans="1:10" ht="16.5" customHeight="1">
      <c r="A59" s="125">
        <v>2</v>
      </c>
      <c r="B59" s="122" t="s">
        <v>221</v>
      </c>
      <c r="C59" s="118">
        <v>400000</v>
      </c>
      <c r="D59" s="103">
        <v>1</v>
      </c>
      <c r="E59" s="118">
        <v>0</v>
      </c>
      <c r="F59" s="118">
        <v>0</v>
      </c>
      <c r="G59" s="118">
        <f>C59</f>
        <v>400000</v>
      </c>
      <c r="H59" s="103">
        <v>1</v>
      </c>
      <c r="I59" s="127"/>
      <c r="J59" s="106"/>
    </row>
    <row r="60" spans="1:10" ht="16.5" customHeight="1">
      <c r="A60" s="125">
        <v>3</v>
      </c>
      <c r="B60" s="122" t="s">
        <v>96</v>
      </c>
      <c r="C60" s="118">
        <v>300000</v>
      </c>
      <c r="D60" s="103">
        <v>1</v>
      </c>
      <c r="E60" s="118">
        <v>0</v>
      </c>
      <c r="F60" s="118">
        <v>0</v>
      </c>
      <c r="G60" s="118">
        <f>C60</f>
        <v>300000</v>
      </c>
      <c r="H60" s="103">
        <v>1</v>
      </c>
      <c r="I60" s="127"/>
      <c r="J60" s="106"/>
    </row>
    <row r="61" spans="1:10" ht="16.5" customHeight="1">
      <c r="A61" s="125">
        <v>4</v>
      </c>
      <c r="B61" s="122" t="s">
        <v>97</v>
      </c>
      <c r="C61" s="118">
        <v>200000</v>
      </c>
      <c r="D61" s="103">
        <v>1</v>
      </c>
      <c r="E61" s="118">
        <v>0</v>
      </c>
      <c r="F61" s="118">
        <v>0</v>
      </c>
      <c r="G61" s="118">
        <f>C61</f>
        <v>200000</v>
      </c>
      <c r="H61" s="103">
        <v>1</v>
      </c>
      <c r="I61" s="127"/>
      <c r="J61" s="106"/>
    </row>
    <row r="62" spans="1:10" ht="16.5" customHeight="1">
      <c r="A62" s="125">
        <v>5</v>
      </c>
      <c r="B62" s="122" t="s">
        <v>141</v>
      </c>
      <c r="C62" s="118">
        <v>0</v>
      </c>
      <c r="D62" s="118">
        <v>0</v>
      </c>
      <c r="E62" s="118">
        <v>50000</v>
      </c>
      <c r="F62" s="118">
        <v>1</v>
      </c>
      <c r="G62" s="118">
        <f>E62</f>
        <v>50000</v>
      </c>
      <c r="H62" s="103">
        <v>1</v>
      </c>
      <c r="I62" s="127"/>
      <c r="J62" s="106"/>
    </row>
    <row r="63" spans="1:10" ht="16.5" customHeight="1">
      <c r="A63" s="125">
        <v>6</v>
      </c>
      <c r="B63" s="122" t="s">
        <v>125</v>
      </c>
      <c r="C63" s="118">
        <v>0</v>
      </c>
      <c r="D63" s="118">
        <v>0</v>
      </c>
      <c r="E63" s="118">
        <v>50000</v>
      </c>
      <c r="F63" s="118">
        <v>1</v>
      </c>
      <c r="G63" s="118">
        <f>E63</f>
        <v>50000</v>
      </c>
      <c r="H63" s="103">
        <v>1</v>
      </c>
      <c r="I63" s="127"/>
      <c r="J63" s="106"/>
    </row>
    <row r="64" spans="1:10" ht="16.5" customHeight="1">
      <c r="A64" s="125">
        <v>7</v>
      </c>
      <c r="B64" s="126" t="s">
        <v>136</v>
      </c>
      <c r="C64" s="118">
        <v>250000</v>
      </c>
      <c r="D64" s="103">
        <v>1</v>
      </c>
      <c r="E64" s="118">
        <v>0</v>
      </c>
      <c r="F64" s="118">
        <v>0</v>
      </c>
      <c r="G64" s="118">
        <f>C64+E64</f>
        <v>250000</v>
      </c>
      <c r="H64" s="103">
        <v>1</v>
      </c>
      <c r="I64" s="127"/>
      <c r="J64" s="106"/>
    </row>
    <row r="65" spans="1:10" ht="16.5" customHeight="1">
      <c r="A65" s="125">
        <v>8</v>
      </c>
      <c r="B65" s="126" t="s">
        <v>187</v>
      </c>
      <c r="C65" s="118">
        <v>500000</v>
      </c>
      <c r="D65" s="103">
        <v>1</v>
      </c>
      <c r="E65" s="118">
        <v>0</v>
      </c>
      <c r="F65" s="118">
        <v>0</v>
      </c>
      <c r="G65" s="118">
        <f>C65+E65</f>
        <v>500000</v>
      </c>
      <c r="H65" s="103">
        <v>1</v>
      </c>
      <c r="I65" s="127"/>
      <c r="J65" s="106"/>
    </row>
    <row r="66" spans="1:10" ht="16.5" customHeight="1">
      <c r="A66" s="125">
        <v>9</v>
      </c>
      <c r="B66" s="126" t="s">
        <v>188</v>
      </c>
      <c r="C66" s="118">
        <v>400000</v>
      </c>
      <c r="D66" s="103">
        <v>1</v>
      </c>
      <c r="E66" s="118">
        <v>0</v>
      </c>
      <c r="F66" s="118">
        <v>0</v>
      </c>
      <c r="G66" s="118">
        <f>C66+E66</f>
        <v>400000</v>
      </c>
      <c r="H66" s="103">
        <v>1</v>
      </c>
      <c r="I66" s="127"/>
      <c r="J66" s="106"/>
    </row>
    <row r="67" spans="1:10" ht="16.5" customHeight="1">
      <c r="A67" s="125">
        <v>10</v>
      </c>
      <c r="B67" s="122" t="s">
        <v>128</v>
      </c>
      <c r="C67" s="118">
        <v>100000</v>
      </c>
      <c r="D67" s="103">
        <v>1</v>
      </c>
      <c r="E67" s="118">
        <v>0</v>
      </c>
      <c r="F67" s="118">
        <v>0</v>
      </c>
      <c r="G67" s="118">
        <f t="shared" ref="G67:G70" si="2">C67</f>
        <v>100000</v>
      </c>
      <c r="H67" s="103">
        <v>1</v>
      </c>
      <c r="I67" s="127"/>
      <c r="J67" s="106"/>
    </row>
    <row r="68" spans="1:10" ht="16.5" customHeight="1">
      <c r="A68" s="125">
        <v>11</v>
      </c>
      <c r="B68" s="122" t="s">
        <v>195</v>
      </c>
      <c r="C68" s="118">
        <v>500000</v>
      </c>
      <c r="D68" s="103">
        <v>1</v>
      </c>
      <c r="E68" s="118">
        <v>0</v>
      </c>
      <c r="F68" s="118">
        <v>0</v>
      </c>
      <c r="G68" s="118">
        <f t="shared" si="2"/>
        <v>500000</v>
      </c>
      <c r="H68" s="103">
        <v>1</v>
      </c>
      <c r="I68" s="127"/>
      <c r="J68" s="106"/>
    </row>
    <row r="69" spans="1:10" ht="16.5" customHeight="1">
      <c r="A69" s="125">
        <v>12</v>
      </c>
      <c r="B69" s="122" t="s">
        <v>194</v>
      </c>
      <c r="C69" s="118">
        <v>7500000</v>
      </c>
      <c r="D69" s="103">
        <v>1</v>
      </c>
      <c r="E69" s="118">
        <v>0</v>
      </c>
      <c r="F69" s="118">
        <v>0</v>
      </c>
      <c r="G69" s="118">
        <f t="shared" ref="G69" si="3">C69</f>
        <v>7500000</v>
      </c>
      <c r="H69" s="103">
        <v>1</v>
      </c>
      <c r="I69" s="127"/>
      <c r="J69" s="106"/>
    </row>
    <row r="70" spans="1:10" ht="16.5" customHeight="1">
      <c r="A70" s="125">
        <v>13</v>
      </c>
      <c r="B70" s="122" t="s">
        <v>166</v>
      </c>
      <c r="C70" s="118">
        <v>500000</v>
      </c>
      <c r="D70" s="103">
        <v>1</v>
      </c>
      <c r="E70" s="118">
        <v>0</v>
      </c>
      <c r="F70" s="118">
        <v>0</v>
      </c>
      <c r="G70" s="118">
        <f t="shared" si="2"/>
        <v>500000</v>
      </c>
      <c r="H70" s="103">
        <v>1</v>
      </c>
      <c r="I70" s="127"/>
      <c r="J70" s="106"/>
    </row>
    <row r="71" spans="1:10" ht="16.5" customHeight="1">
      <c r="A71" s="125">
        <v>14</v>
      </c>
      <c r="B71" s="122" t="s">
        <v>100</v>
      </c>
      <c r="C71" s="118">
        <v>4955000</v>
      </c>
      <c r="D71" s="103">
        <v>1</v>
      </c>
      <c r="E71" s="118">
        <v>0</v>
      </c>
      <c r="F71" s="118">
        <v>0</v>
      </c>
      <c r="G71" s="118">
        <f t="shared" ref="G71:G77" si="4">C71</f>
        <v>4955000</v>
      </c>
      <c r="H71" s="103">
        <v>1</v>
      </c>
      <c r="I71" s="127"/>
      <c r="J71" s="106"/>
    </row>
    <row r="72" spans="1:10" ht="16.5" customHeight="1">
      <c r="A72" s="125">
        <v>15</v>
      </c>
      <c r="B72" s="122" t="s">
        <v>129</v>
      </c>
      <c r="C72" s="118">
        <v>810000</v>
      </c>
      <c r="D72" s="103">
        <v>1</v>
      </c>
      <c r="E72" s="118">
        <v>0</v>
      </c>
      <c r="F72" s="118">
        <v>0</v>
      </c>
      <c r="G72" s="118">
        <f t="shared" si="4"/>
        <v>810000</v>
      </c>
      <c r="H72" s="103">
        <v>1</v>
      </c>
      <c r="I72" s="127"/>
      <c r="J72" s="106"/>
    </row>
    <row r="73" spans="1:10" ht="16.5" customHeight="1">
      <c r="A73" s="125">
        <v>16</v>
      </c>
      <c r="B73" s="122" t="s">
        <v>191</v>
      </c>
      <c r="C73" s="118">
        <v>2710000</v>
      </c>
      <c r="D73" s="103">
        <v>1</v>
      </c>
      <c r="E73" s="118">
        <v>0</v>
      </c>
      <c r="F73" s="118">
        <v>0</v>
      </c>
      <c r="G73" s="118">
        <f t="shared" ref="G73" si="5">C73</f>
        <v>2710000</v>
      </c>
      <c r="H73" s="103">
        <v>1</v>
      </c>
      <c r="I73" s="127"/>
      <c r="J73" s="106"/>
    </row>
    <row r="74" spans="1:10" ht="16.5" customHeight="1">
      <c r="A74" s="125">
        <v>17</v>
      </c>
      <c r="B74" s="122" t="s">
        <v>192</v>
      </c>
      <c r="C74" s="118">
        <v>5000000</v>
      </c>
      <c r="D74" s="103">
        <v>1</v>
      </c>
      <c r="E74" s="118">
        <v>0</v>
      </c>
      <c r="F74" s="118">
        <v>0</v>
      </c>
      <c r="G74" s="118">
        <f t="shared" ref="G74" si="6">C74</f>
        <v>5000000</v>
      </c>
      <c r="H74" s="103">
        <v>1</v>
      </c>
      <c r="I74" s="127"/>
      <c r="J74" s="106"/>
    </row>
    <row r="75" spans="1:10" ht="16.5" customHeight="1">
      <c r="A75" s="125">
        <v>18</v>
      </c>
      <c r="B75" s="122" t="s">
        <v>193</v>
      </c>
      <c r="C75" s="118">
        <v>3000000</v>
      </c>
      <c r="D75" s="103">
        <v>1</v>
      </c>
      <c r="E75" s="118">
        <v>0</v>
      </c>
      <c r="F75" s="118">
        <v>0</v>
      </c>
      <c r="G75" s="118">
        <f t="shared" ref="G75" si="7">C75</f>
        <v>3000000</v>
      </c>
      <c r="H75" s="103">
        <v>1</v>
      </c>
      <c r="I75" s="127"/>
      <c r="J75" s="106"/>
    </row>
    <row r="76" spans="1:10" ht="16.5" customHeight="1">
      <c r="A76" s="125">
        <v>19</v>
      </c>
      <c r="B76" s="122" t="s">
        <v>138</v>
      </c>
      <c r="C76" s="118">
        <v>300000</v>
      </c>
      <c r="D76" s="103">
        <v>1</v>
      </c>
      <c r="E76" s="118">
        <v>0</v>
      </c>
      <c r="F76" s="118">
        <v>0</v>
      </c>
      <c r="G76" s="118">
        <f t="shared" si="4"/>
        <v>300000</v>
      </c>
      <c r="H76" s="103">
        <v>1</v>
      </c>
      <c r="I76" s="127"/>
      <c r="J76" s="106"/>
    </row>
    <row r="77" spans="1:10" ht="16.5" customHeight="1">
      <c r="A77" s="125">
        <v>20</v>
      </c>
      <c r="B77" s="122" t="s">
        <v>95</v>
      </c>
      <c r="C77" s="118">
        <v>250000</v>
      </c>
      <c r="D77" s="103">
        <v>1</v>
      </c>
      <c r="E77" s="118">
        <v>0</v>
      </c>
      <c r="F77" s="118">
        <v>0</v>
      </c>
      <c r="G77" s="118">
        <f t="shared" si="4"/>
        <v>250000</v>
      </c>
      <c r="H77" s="103">
        <v>1</v>
      </c>
      <c r="I77" s="127"/>
      <c r="J77" s="106"/>
    </row>
    <row r="78" spans="1:10" ht="16.5" customHeight="1">
      <c r="A78" s="125">
        <v>21</v>
      </c>
      <c r="B78" s="122" t="s">
        <v>181</v>
      </c>
      <c r="C78" s="118">
        <v>2500000</v>
      </c>
      <c r="D78" s="103">
        <v>1</v>
      </c>
      <c r="E78" s="118">
        <v>0</v>
      </c>
      <c r="F78" s="118">
        <v>0</v>
      </c>
      <c r="G78" s="118">
        <f t="shared" ref="G78" si="8">C78</f>
        <v>2500000</v>
      </c>
      <c r="H78" s="103">
        <v>1</v>
      </c>
      <c r="I78" s="127"/>
      <c r="J78" s="106"/>
    </row>
    <row r="79" spans="1:10" ht="16.5" customHeight="1">
      <c r="A79" s="125">
        <v>22</v>
      </c>
      <c r="B79" s="122" t="s">
        <v>111</v>
      </c>
      <c r="C79" s="118">
        <v>300000</v>
      </c>
      <c r="D79" s="103">
        <v>1</v>
      </c>
      <c r="E79" s="118">
        <v>0</v>
      </c>
      <c r="F79" s="118">
        <v>0</v>
      </c>
      <c r="G79" s="118">
        <f>C79</f>
        <v>300000</v>
      </c>
      <c r="H79" s="103">
        <v>1</v>
      </c>
      <c r="I79" s="127"/>
      <c r="J79" s="106"/>
    </row>
    <row r="80" spans="1:10" ht="16.5" customHeight="1">
      <c r="A80" s="125">
        <v>23</v>
      </c>
      <c r="B80" s="122" t="s">
        <v>198</v>
      </c>
      <c r="C80" s="118">
        <v>1000000</v>
      </c>
      <c r="D80" s="103">
        <v>1</v>
      </c>
      <c r="E80" s="118">
        <v>0</v>
      </c>
      <c r="F80" s="118">
        <v>0</v>
      </c>
      <c r="G80" s="118">
        <f t="shared" ref="G80" si="9">C80</f>
        <v>1000000</v>
      </c>
      <c r="H80" s="103">
        <v>1</v>
      </c>
      <c r="I80" s="127"/>
      <c r="J80" s="106"/>
    </row>
    <row r="81" spans="1:11" ht="16.5" customHeight="1">
      <c r="A81" s="125">
        <v>24</v>
      </c>
      <c r="B81" s="122" t="s">
        <v>218</v>
      </c>
      <c r="C81" s="118">
        <v>500000</v>
      </c>
      <c r="D81" s="118">
        <v>0</v>
      </c>
      <c r="E81" s="118">
        <v>0</v>
      </c>
      <c r="F81" s="118">
        <v>0</v>
      </c>
      <c r="G81" s="118">
        <f t="shared" ref="G81:G91" si="10">C81</f>
        <v>500000</v>
      </c>
      <c r="H81" s="103" t="s">
        <v>127</v>
      </c>
      <c r="I81" s="127"/>
      <c r="J81" s="106"/>
    </row>
    <row r="82" spans="1:11" ht="16.5" customHeight="1">
      <c r="A82" s="125">
        <v>25</v>
      </c>
      <c r="B82" s="122" t="s">
        <v>217</v>
      </c>
      <c r="C82" s="118">
        <v>500000</v>
      </c>
      <c r="D82" s="118">
        <v>0</v>
      </c>
      <c r="E82" s="118">
        <v>0</v>
      </c>
      <c r="F82" s="118">
        <v>0</v>
      </c>
      <c r="G82" s="118">
        <f t="shared" si="10"/>
        <v>500000</v>
      </c>
      <c r="H82" s="103" t="s">
        <v>127</v>
      </c>
      <c r="I82" s="127"/>
      <c r="J82" s="106"/>
    </row>
    <row r="83" spans="1:11" ht="16.5" customHeight="1">
      <c r="A83" s="125">
        <v>26</v>
      </c>
      <c r="B83" s="122" t="s">
        <v>182</v>
      </c>
      <c r="C83" s="118">
        <f>G83</f>
        <v>75000</v>
      </c>
      <c r="D83" s="118">
        <v>1</v>
      </c>
      <c r="E83" s="118">
        <v>0</v>
      </c>
      <c r="F83" s="118">
        <v>0</v>
      </c>
      <c r="G83" s="118">
        <v>75000</v>
      </c>
      <c r="H83" s="103">
        <v>1</v>
      </c>
      <c r="I83" s="127"/>
      <c r="J83" s="106"/>
    </row>
    <row r="84" spans="1:11" ht="16.5" customHeight="1">
      <c r="A84" s="125">
        <v>27</v>
      </c>
      <c r="B84" s="122" t="s">
        <v>216</v>
      </c>
      <c r="C84" s="118">
        <f>G84</f>
        <v>250000</v>
      </c>
      <c r="D84" s="118">
        <v>1</v>
      </c>
      <c r="E84" s="118">
        <v>0</v>
      </c>
      <c r="F84" s="118">
        <v>0</v>
      </c>
      <c r="G84" s="118">
        <v>250000</v>
      </c>
      <c r="H84" s="103">
        <v>1</v>
      </c>
      <c r="I84" s="127"/>
      <c r="J84" s="106"/>
    </row>
    <row r="85" spans="1:11" ht="16.5" customHeight="1">
      <c r="A85" s="125">
        <v>28</v>
      </c>
      <c r="B85" s="122" t="s">
        <v>183</v>
      </c>
      <c r="C85" s="118">
        <v>1000000</v>
      </c>
      <c r="D85" s="118">
        <v>1</v>
      </c>
      <c r="E85" s="118">
        <v>0</v>
      </c>
      <c r="F85" s="118">
        <v>0</v>
      </c>
      <c r="G85" s="118">
        <f t="shared" si="10"/>
        <v>1000000</v>
      </c>
      <c r="H85" s="103">
        <v>1</v>
      </c>
      <c r="I85" s="127"/>
      <c r="J85" s="106"/>
    </row>
    <row r="86" spans="1:11" ht="16.5" customHeight="1">
      <c r="A86" s="125">
        <v>29</v>
      </c>
      <c r="B86" s="122" t="s">
        <v>219</v>
      </c>
      <c r="C86" s="118">
        <v>500000</v>
      </c>
      <c r="D86" s="118">
        <v>0</v>
      </c>
      <c r="E86" s="118">
        <v>0</v>
      </c>
      <c r="F86" s="118">
        <v>0</v>
      </c>
      <c r="G86" s="118">
        <f t="shared" ref="G86" si="11">C86</f>
        <v>500000</v>
      </c>
      <c r="H86" s="118">
        <v>0</v>
      </c>
      <c r="I86" s="127"/>
      <c r="J86" s="106"/>
    </row>
    <row r="87" spans="1:11" ht="16.5" customHeight="1">
      <c r="A87" s="125">
        <v>30</v>
      </c>
      <c r="B87" s="122" t="s">
        <v>190</v>
      </c>
      <c r="C87" s="118">
        <v>9250000</v>
      </c>
      <c r="D87" s="118">
        <v>0</v>
      </c>
      <c r="E87" s="118">
        <v>0</v>
      </c>
      <c r="F87" s="118">
        <v>0</v>
      </c>
      <c r="G87" s="118">
        <f t="shared" si="10"/>
        <v>9250000</v>
      </c>
      <c r="H87" s="118">
        <v>0</v>
      </c>
      <c r="I87" s="127"/>
      <c r="J87" s="106"/>
    </row>
    <row r="88" spans="1:11" ht="16.5" customHeight="1">
      <c r="A88" s="125">
        <v>31</v>
      </c>
      <c r="B88" s="122" t="s">
        <v>189</v>
      </c>
      <c r="C88" s="118">
        <v>2000000</v>
      </c>
      <c r="D88" s="118">
        <v>0</v>
      </c>
      <c r="E88" s="118">
        <v>0</v>
      </c>
      <c r="F88" s="118">
        <v>0</v>
      </c>
      <c r="G88" s="118">
        <f t="shared" si="10"/>
        <v>2000000</v>
      </c>
      <c r="H88" s="118">
        <v>0</v>
      </c>
      <c r="I88" s="127"/>
      <c r="J88" s="106"/>
    </row>
    <row r="89" spans="1:11" ht="16.5" customHeight="1">
      <c r="A89" s="125">
        <v>32</v>
      </c>
      <c r="B89" s="122" t="s">
        <v>196</v>
      </c>
      <c r="C89" s="118">
        <v>55704000</v>
      </c>
      <c r="D89" s="118">
        <v>0</v>
      </c>
      <c r="E89" s="118">
        <v>0</v>
      </c>
      <c r="F89" s="118">
        <v>0</v>
      </c>
      <c r="G89" s="118">
        <f t="shared" si="10"/>
        <v>55704000</v>
      </c>
      <c r="H89" s="118">
        <v>0</v>
      </c>
      <c r="I89" s="127"/>
      <c r="J89" s="106"/>
    </row>
    <row r="90" spans="1:11" ht="16.5" customHeight="1">
      <c r="A90" s="125">
        <v>33</v>
      </c>
      <c r="B90" s="122" t="s">
        <v>197</v>
      </c>
      <c r="C90" s="118">
        <v>5450000</v>
      </c>
      <c r="D90" s="118">
        <v>0</v>
      </c>
      <c r="E90" s="118">
        <v>0</v>
      </c>
      <c r="F90" s="118">
        <v>0</v>
      </c>
      <c r="G90" s="118">
        <f t="shared" si="10"/>
        <v>5450000</v>
      </c>
      <c r="H90" s="118">
        <v>0</v>
      </c>
      <c r="I90" s="127"/>
      <c r="J90" s="106"/>
    </row>
    <row r="91" spans="1:11" ht="16.5" customHeight="1">
      <c r="A91" s="125">
        <v>34</v>
      </c>
      <c r="B91" s="122" t="s">
        <v>202</v>
      </c>
      <c r="C91" s="118">
        <v>5775000</v>
      </c>
      <c r="D91" s="118">
        <v>0</v>
      </c>
      <c r="E91" s="118">
        <v>0</v>
      </c>
      <c r="F91" s="118">
        <v>0</v>
      </c>
      <c r="G91" s="118">
        <f t="shared" si="10"/>
        <v>5775000</v>
      </c>
      <c r="H91" s="118">
        <v>0</v>
      </c>
      <c r="I91" s="127"/>
      <c r="J91" s="106"/>
    </row>
    <row r="92" spans="1:11" ht="16.5" customHeight="1">
      <c r="A92" s="125">
        <v>35</v>
      </c>
      <c r="B92" s="122" t="s">
        <v>220</v>
      </c>
      <c r="C92" s="118">
        <v>500000</v>
      </c>
      <c r="D92" s="103">
        <v>1</v>
      </c>
      <c r="E92" s="118">
        <v>0</v>
      </c>
      <c r="F92" s="118">
        <v>0</v>
      </c>
      <c r="G92" s="118">
        <f t="shared" ref="G92:G98" si="12">C92</f>
        <v>500000</v>
      </c>
      <c r="H92" s="103">
        <v>1</v>
      </c>
      <c r="I92" s="127"/>
      <c r="J92" s="108">
        <f>C91+C98</f>
        <v>8717000</v>
      </c>
    </row>
    <row r="93" spans="1:11" ht="16.5" customHeight="1">
      <c r="A93" s="125">
        <v>36</v>
      </c>
      <c r="B93" s="122" t="s">
        <v>199</v>
      </c>
      <c r="C93" s="118">
        <v>250000</v>
      </c>
      <c r="D93" s="103">
        <v>1</v>
      </c>
      <c r="E93" s="118">
        <v>0</v>
      </c>
      <c r="F93" s="118">
        <v>0</v>
      </c>
      <c r="G93" s="118">
        <f t="shared" si="12"/>
        <v>250000</v>
      </c>
      <c r="H93" s="103">
        <v>1</v>
      </c>
      <c r="I93" s="127"/>
      <c r="J93" s="106">
        <v>2900000</v>
      </c>
    </row>
    <row r="94" spans="1:11" ht="16.5" customHeight="1">
      <c r="A94" s="125">
        <v>37</v>
      </c>
      <c r="B94" s="122" t="s">
        <v>213</v>
      </c>
      <c r="C94" s="118">
        <v>2000000</v>
      </c>
      <c r="D94" s="103">
        <v>1</v>
      </c>
      <c r="E94" s="118">
        <v>0</v>
      </c>
      <c r="F94" s="118">
        <v>0</v>
      </c>
      <c r="G94" s="118">
        <f t="shared" ref="G94:G95" si="13">C94</f>
        <v>2000000</v>
      </c>
      <c r="H94" s="103">
        <v>1</v>
      </c>
      <c r="I94" s="127"/>
      <c r="J94" s="108">
        <f>J92-J93</f>
        <v>5817000</v>
      </c>
    </row>
    <row r="95" spans="1:11" ht="16.5" customHeight="1">
      <c r="A95" s="125">
        <v>38</v>
      </c>
      <c r="B95" s="122" t="s">
        <v>214</v>
      </c>
      <c r="C95" s="118">
        <v>1000000</v>
      </c>
      <c r="D95" s="103">
        <v>1</v>
      </c>
      <c r="E95" s="118">
        <v>0</v>
      </c>
      <c r="F95" s="118">
        <v>0</v>
      </c>
      <c r="G95" s="118">
        <f t="shared" si="13"/>
        <v>1000000</v>
      </c>
      <c r="H95" s="103">
        <v>1</v>
      </c>
      <c r="I95" s="127"/>
      <c r="J95" s="106"/>
    </row>
    <row r="96" spans="1:11" ht="16.5" customHeight="1">
      <c r="A96" s="125">
        <v>39</v>
      </c>
      <c r="B96" s="122" t="s">
        <v>215</v>
      </c>
      <c r="C96" s="118">
        <v>2000000</v>
      </c>
      <c r="D96" s="103">
        <v>1</v>
      </c>
      <c r="E96" s="118">
        <v>0</v>
      </c>
      <c r="F96" s="118">
        <v>0</v>
      </c>
      <c r="G96" s="118">
        <f t="shared" si="12"/>
        <v>2000000</v>
      </c>
      <c r="H96" s="103">
        <v>1</v>
      </c>
      <c r="I96" s="127"/>
      <c r="J96" s="106"/>
      <c r="K96" s="108"/>
    </row>
    <row r="97" spans="1:10" ht="16.5" customHeight="1">
      <c r="A97" s="125">
        <v>40</v>
      </c>
      <c r="B97" s="122" t="s">
        <v>200</v>
      </c>
      <c r="C97" s="118">
        <v>250000</v>
      </c>
      <c r="D97" s="103">
        <v>1</v>
      </c>
      <c r="E97" s="118">
        <v>0</v>
      </c>
      <c r="F97" s="118">
        <v>0</v>
      </c>
      <c r="G97" s="118">
        <f t="shared" si="12"/>
        <v>250000</v>
      </c>
      <c r="H97" s="103">
        <v>1</v>
      </c>
      <c r="I97" s="127"/>
      <c r="J97" s="106"/>
    </row>
    <row r="98" spans="1:10" ht="16.5" customHeight="1">
      <c r="A98" s="125">
        <v>41</v>
      </c>
      <c r="B98" s="122" t="s">
        <v>201</v>
      </c>
      <c r="C98" s="118">
        <v>2942000</v>
      </c>
      <c r="D98" s="118">
        <v>0</v>
      </c>
      <c r="E98" s="118">
        <v>0</v>
      </c>
      <c r="F98" s="118">
        <v>0</v>
      </c>
      <c r="G98" s="118">
        <f t="shared" si="12"/>
        <v>2942000</v>
      </c>
      <c r="H98" s="103"/>
      <c r="I98" s="127"/>
      <c r="J98" s="106"/>
    </row>
    <row r="99" spans="1:10" ht="16.5" customHeight="1">
      <c r="A99" s="408" t="s">
        <v>11</v>
      </c>
      <c r="B99" s="408"/>
      <c r="C99" s="120">
        <f t="shared" ref="C99:H99" si="14">SUM(C58:C98)</f>
        <v>121771000</v>
      </c>
      <c r="D99" s="120">
        <f t="shared" si="14"/>
        <v>30</v>
      </c>
      <c r="E99" s="120">
        <f t="shared" si="14"/>
        <v>100000</v>
      </c>
      <c r="F99" s="120">
        <f t="shared" si="14"/>
        <v>2</v>
      </c>
      <c r="G99" s="120">
        <f t="shared" si="14"/>
        <v>121871000</v>
      </c>
      <c r="H99" s="120">
        <f t="shared" si="14"/>
        <v>32</v>
      </c>
      <c r="I99" s="122"/>
      <c r="J99" s="108"/>
    </row>
    <row r="100" spans="1:10" ht="27.95" customHeight="1">
      <c r="A100" s="179" t="s">
        <v>69</v>
      </c>
      <c r="B100" s="411" t="s">
        <v>67</v>
      </c>
      <c r="C100" s="412"/>
      <c r="D100" s="412"/>
      <c r="E100" s="412"/>
      <c r="F100" s="412"/>
      <c r="G100" s="412"/>
      <c r="H100" s="412"/>
      <c r="I100" s="413"/>
      <c r="J100" s="106"/>
    </row>
    <row r="101" spans="1:10" ht="27.95" customHeight="1">
      <c r="A101" s="180" t="s">
        <v>52</v>
      </c>
      <c r="B101" s="176" t="s">
        <v>65</v>
      </c>
      <c r="C101" s="181"/>
      <c r="D101" s="181"/>
      <c r="E101" s="181"/>
      <c r="F101" s="181"/>
      <c r="G101" s="181"/>
      <c r="H101" s="181"/>
      <c r="I101" s="182"/>
      <c r="J101" s="106"/>
    </row>
    <row r="102" spans="1:10" ht="33" customHeight="1" thickBot="1">
      <c r="A102" s="183" t="s">
        <v>0</v>
      </c>
      <c r="B102" s="184" t="s">
        <v>53</v>
      </c>
      <c r="C102" s="185" t="s">
        <v>54</v>
      </c>
      <c r="D102" s="432" t="s">
        <v>55</v>
      </c>
      <c r="E102" s="432"/>
      <c r="F102" s="432" t="s">
        <v>56</v>
      </c>
      <c r="G102" s="432"/>
      <c r="H102" s="432" t="s">
        <v>57</v>
      </c>
      <c r="I102" s="432"/>
      <c r="J102" s="106"/>
    </row>
    <row r="103" spans="1:10" ht="27" customHeight="1">
      <c r="A103" s="125">
        <v>1</v>
      </c>
      <c r="B103" s="186" t="s">
        <v>203</v>
      </c>
      <c r="C103" s="187" t="s">
        <v>58</v>
      </c>
      <c r="D103" s="440" t="s">
        <v>146</v>
      </c>
      <c r="E103" s="441"/>
      <c r="F103" s="434" t="s">
        <v>91</v>
      </c>
      <c r="G103" s="435"/>
      <c r="H103" s="442">
        <v>3395000</v>
      </c>
      <c r="I103" s="442"/>
      <c r="J103" s="106"/>
    </row>
    <row r="104" spans="1:10" ht="27" customHeight="1">
      <c r="A104" s="125">
        <v>2</v>
      </c>
      <c r="B104" s="188" t="s">
        <v>203</v>
      </c>
      <c r="C104" s="116" t="s">
        <v>58</v>
      </c>
      <c r="D104" s="433" t="s">
        <v>123</v>
      </c>
      <c r="E104" s="433"/>
      <c r="F104" s="434" t="s">
        <v>91</v>
      </c>
      <c r="G104" s="435"/>
      <c r="H104" s="436">
        <v>1009176</v>
      </c>
      <c r="I104" s="437"/>
      <c r="J104" s="106"/>
    </row>
    <row r="105" spans="1:10" ht="21" customHeight="1">
      <c r="A105" s="125">
        <v>3</v>
      </c>
      <c r="B105" s="188" t="s">
        <v>204</v>
      </c>
      <c r="C105" s="116" t="s">
        <v>61</v>
      </c>
      <c r="D105" s="433" t="s">
        <v>13</v>
      </c>
      <c r="E105" s="433"/>
      <c r="F105" s="434" t="s">
        <v>59</v>
      </c>
      <c r="G105" s="435"/>
      <c r="H105" s="436">
        <v>17750000</v>
      </c>
      <c r="I105" s="437"/>
      <c r="J105" s="106"/>
    </row>
    <row r="106" spans="1:10" ht="21" customHeight="1">
      <c r="A106" s="125">
        <v>4</v>
      </c>
      <c r="B106" s="188" t="s">
        <v>204</v>
      </c>
      <c r="C106" s="116" t="s">
        <v>61</v>
      </c>
      <c r="D106" s="433" t="s">
        <v>13</v>
      </c>
      <c r="E106" s="433"/>
      <c r="F106" s="434" t="s">
        <v>59</v>
      </c>
      <c r="G106" s="435"/>
      <c r="H106" s="436">
        <v>8000000</v>
      </c>
      <c r="I106" s="437"/>
      <c r="J106" s="189"/>
    </row>
    <row r="107" spans="1:10" ht="21" customHeight="1">
      <c r="A107" s="125">
        <v>5</v>
      </c>
      <c r="B107" s="188" t="s">
        <v>204</v>
      </c>
      <c r="C107" s="116" t="s">
        <v>61</v>
      </c>
      <c r="D107" s="433" t="s">
        <v>13</v>
      </c>
      <c r="E107" s="433"/>
      <c r="F107" s="434" t="s">
        <v>62</v>
      </c>
      <c r="G107" s="435"/>
      <c r="H107" s="436">
        <v>1500000</v>
      </c>
      <c r="I107" s="437"/>
      <c r="J107" s="189"/>
    </row>
    <row r="108" spans="1:10" ht="21" customHeight="1">
      <c r="A108" s="125">
        <v>6</v>
      </c>
      <c r="B108" s="188" t="s">
        <v>204</v>
      </c>
      <c r="C108" s="116" t="s">
        <v>58</v>
      </c>
      <c r="D108" s="433" t="s">
        <v>13</v>
      </c>
      <c r="E108" s="433"/>
      <c r="F108" s="434" t="s">
        <v>59</v>
      </c>
      <c r="G108" s="435"/>
      <c r="H108" s="436">
        <v>1500000</v>
      </c>
      <c r="I108" s="437"/>
      <c r="J108" s="106"/>
    </row>
    <row r="109" spans="1:10" ht="21" customHeight="1">
      <c r="A109" s="125">
        <v>7</v>
      </c>
      <c r="B109" s="188" t="s">
        <v>204</v>
      </c>
      <c r="C109" s="116" t="s">
        <v>58</v>
      </c>
      <c r="D109" s="433" t="s">
        <v>13</v>
      </c>
      <c r="E109" s="433"/>
      <c r="F109" s="190" t="s">
        <v>59</v>
      </c>
      <c r="G109" s="191"/>
      <c r="H109" s="436">
        <v>1500000</v>
      </c>
      <c r="I109" s="437"/>
      <c r="J109" s="106"/>
    </row>
    <row r="110" spans="1:10" ht="21" customHeight="1">
      <c r="A110" s="125">
        <v>8</v>
      </c>
      <c r="B110" s="188" t="s">
        <v>204</v>
      </c>
      <c r="C110" s="116" t="s">
        <v>58</v>
      </c>
      <c r="D110" s="433" t="s">
        <v>13</v>
      </c>
      <c r="E110" s="433"/>
      <c r="F110" s="438" t="s">
        <v>59</v>
      </c>
      <c r="G110" s="439"/>
      <c r="H110" s="436">
        <v>1000000</v>
      </c>
      <c r="I110" s="437"/>
      <c r="J110" s="106"/>
    </row>
    <row r="111" spans="1:10" ht="21" customHeight="1">
      <c r="A111" s="125">
        <v>9</v>
      </c>
      <c r="B111" s="188" t="s">
        <v>204</v>
      </c>
      <c r="C111" s="116" t="s">
        <v>58</v>
      </c>
      <c r="D111" s="433" t="s">
        <v>13</v>
      </c>
      <c r="E111" s="433"/>
      <c r="F111" s="434" t="s">
        <v>60</v>
      </c>
      <c r="G111" s="435"/>
      <c r="H111" s="436">
        <v>1500000</v>
      </c>
      <c r="I111" s="437"/>
      <c r="J111" s="106"/>
    </row>
    <row r="112" spans="1:10" ht="21" customHeight="1">
      <c r="A112" s="125">
        <v>10</v>
      </c>
      <c r="B112" s="188" t="s">
        <v>204</v>
      </c>
      <c r="C112" s="116" t="s">
        <v>58</v>
      </c>
      <c r="D112" s="433" t="s">
        <v>13</v>
      </c>
      <c r="E112" s="433"/>
      <c r="F112" s="438" t="s">
        <v>59</v>
      </c>
      <c r="G112" s="439"/>
      <c r="H112" s="436">
        <v>1000000</v>
      </c>
      <c r="I112" s="437"/>
      <c r="J112" s="106"/>
    </row>
    <row r="113" spans="1:10" ht="21" customHeight="1">
      <c r="A113" s="125">
        <v>11</v>
      </c>
      <c r="B113" s="188" t="s">
        <v>204</v>
      </c>
      <c r="C113" s="116" t="s">
        <v>58</v>
      </c>
      <c r="D113" s="433" t="s">
        <v>13</v>
      </c>
      <c r="E113" s="433"/>
      <c r="F113" s="434" t="s">
        <v>60</v>
      </c>
      <c r="G113" s="435"/>
      <c r="H113" s="436">
        <v>1500000</v>
      </c>
      <c r="I113" s="437"/>
      <c r="J113" s="106"/>
    </row>
    <row r="114" spans="1:10" ht="21" customHeight="1">
      <c r="A114" s="125">
        <v>12</v>
      </c>
      <c r="B114" s="188" t="s">
        <v>204</v>
      </c>
      <c r="C114" s="116" t="s">
        <v>58</v>
      </c>
      <c r="D114" s="433" t="s">
        <v>13</v>
      </c>
      <c r="E114" s="433"/>
      <c r="F114" s="434" t="s">
        <v>60</v>
      </c>
      <c r="G114" s="435"/>
      <c r="H114" s="436">
        <v>1500000</v>
      </c>
      <c r="I114" s="437"/>
      <c r="J114" s="106"/>
    </row>
    <row r="115" spans="1:10" ht="21" customHeight="1">
      <c r="A115" s="125">
        <v>13</v>
      </c>
      <c r="B115" s="188" t="s">
        <v>204</v>
      </c>
      <c r="C115" s="116" t="s">
        <v>58</v>
      </c>
      <c r="D115" s="433" t="s">
        <v>13</v>
      </c>
      <c r="E115" s="433"/>
      <c r="F115" s="434" t="s">
        <v>60</v>
      </c>
      <c r="G115" s="435"/>
      <c r="H115" s="436">
        <v>1500000</v>
      </c>
      <c r="I115" s="437"/>
      <c r="J115" s="106"/>
    </row>
    <row r="116" spans="1:10" ht="21" customHeight="1">
      <c r="A116" s="125">
        <v>14</v>
      </c>
      <c r="B116" s="188" t="s">
        <v>204</v>
      </c>
      <c r="C116" s="116" t="s">
        <v>58</v>
      </c>
      <c r="D116" s="433" t="s">
        <v>13</v>
      </c>
      <c r="E116" s="433"/>
      <c r="F116" s="434" t="s">
        <v>60</v>
      </c>
      <c r="G116" s="435"/>
      <c r="H116" s="436">
        <v>2000000</v>
      </c>
      <c r="I116" s="437"/>
      <c r="J116" s="106"/>
    </row>
    <row r="117" spans="1:10" ht="21" customHeight="1">
      <c r="A117" s="125">
        <v>15</v>
      </c>
      <c r="B117" s="188" t="s">
        <v>204</v>
      </c>
      <c r="C117" s="116" t="s">
        <v>58</v>
      </c>
      <c r="D117" s="433" t="s">
        <v>13</v>
      </c>
      <c r="E117" s="433"/>
      <c r="F117" s="434" t="s">
        <v>60</v>
      </c>
      <c r="G117" s="435"/>
      <c r="H117" s="436">
        <v>2500000</v>
      </c>
      <c r="I117" s="437"/>
      <c r="J117" s="106"/>
    </row>
    <row r="118" spans="1:10" ht="21" customHeight="1">
      <c r="A118" s="125">
        <v>16</v>
      </c>
      <c r="B118" s="188" t="s">
        <v>204</v>
      </c>
      <c r="C118" s="116" t="s">
        <v>61</v>
      </c>
      <c r="D118" s="433" t="s">
        <v>13</v>
      </c>
      <c r="E118" s="433"/>
      <c r="F118" s="438" t="s">
        <v>59</v>
      </c>
      <c r="G118" s="439"/>
      <c r="H118" s="436">
        <v>4000000</v>
      </c>
      <c r="I118" s="437"/>
      <c r="J118" s="106"/>
    </row>
    <row r="119" spans="1:10" ht="21" customHeight="1">
      <c r="A119" s="125">
        <v>17</v>
      </c>
      <c r="B119" s="188" t="s">
        <v>204</v>
      </c>
      <c r="C119" s="116" t="s">
        <v>61</v>
      </c>
      <c r="D119" s="433" t="s">
        <v>13</v>
      </c>
      <c r="E119" s="433"/>
      <c r="F119" s="438" t="s">
        <v>59</v>
      </c>
      <c r="G119" s="439"/>
      <c r="H119" s="436">
        <v>2500000</v>
      </c>
      <c r="I119" s="437"/>
      <c r="J119" s="106"/>
    </row>
    <row r="120" spans="1:10" ht="21" customHeight="1">
      <c r="A120" s="125">
        <v>18</v>
      </c>
      <c r="B120" s="188" t="s">
        <v>204</v>
      </c>
      <c r="C120" s="116" t="s">
        <v>61</v>
      </c>
      <c r="D120" s="433" t="s">
        <v>13</v>
      </c>
      <c r="E120" s="433"/>
      <c r="F120" s="438" t="s">
        <v>59</v>
      </c>
      <c r="G120" s="439"/>
      <c r="H120" s="436">
        <v>2500000</v>
      </c>
      <c r="I120" s="437"/>
      <c r="J120" s="106"/>
    </row>
    <row r="121" spans="1:10" ht="27" customHeight="1">
      <c r="A121" s="125">
        <v>19</v>
      </c>
      <c r="B121" s="188" t="s">
        <v>204</v>
      </c>
      <c r="C121" s="116" t="s">
        <v>58</v>
      </c>
      <c r="D121" s="433" t="s">
        <v>13</v>
      </c>
      <c r="E121" s="433"/>
      <c r="F121" s="434" t="s">
        <v>205</v>
      </c>
      <c r="G121" s="435"/>
      <c r="H121" s="436">
        <v>1500000</v>
      </c>
      <c r="I121" s="437"/>
      <c r="J121" s="106"/>
    </row>
    <row r="122" spans="1:10" ht="21" customHeight="1">
      <c r="A122" s="125">
        <v>20</v>
      </c>
      <c r="B122" s="188" t="s">
        <v>204</v>
      </c>
      <c r="C122" s="116" t="s">
        <v>61</v>
      </c>
      <c r="D122" s="433" t="s">
        <v>13</v>
      </c>
      <c r="E122" s="433"/>
      <c r="F122" s="438" t="s">
        <v>62</v>
      </c>
      <c r="G122" s="439"/>
      <c r="H122" s="451">
        <v>5500000</v>
      </c>
      <c r="I122" s="452"/>
      <c r="J122" s="106"/>
    </row>
    <row r="123" spans="1:10" ht="21" customHeight="1">
      <c r="A123" s="125">
        <v>21</v>
      </c>
      <c r="B123" s="188" t="s">
        <v>204</v>
      </c>
      <c r="C123" s="116" t="s">
        <v>61</v>
      </c>
      <c r="D123" s="433" t="s">
        <v>13</v>
      </c>
      <c r="E123" s="433"/>
      <c r="F123" s="438" t="s">
        <v>62</v>
      </c>
      <c r="G123" s="439"/>
      <c r="H123" s="436">
        <v>2300000</v>
      </c>
      <c r="I123" s="437"/>
      <c r="J123" s="106"/>
    </row>
    <row r="124" spans="1:10" ht="21" customHeight="1">
      <c r="A124" s="125">
        <v>22</v>
      </c>
      <c r="B124" s="188" t="s">
        <v>204</v>
      </c>
      <c r="C124" s="116" t="s">
        <v>61</v>
      </c>
      <c r="D124" s="433" t="s">
        <v>13</v>
      </c>
      <c r="E124" s="433"/>
      <c r="F124" s="438" t="s">
        <v>62</v>
      </c>
      <c r="G124" s="439"/>
      <c r="H124" s="436">
        <v>2000000</v>
      </c>
      <c r="I124" s="437"/>
      <c r="J124" s="106"/>
    </row>
    <row r="125" spans="1:10" ht="21" customHeight="1">
      <c r="A125" s="125">
        <v>23</v>
      </c>
      <c r="B125" s="188" t="s">
        <v>204</v>
      </c>
      <c r="C125" s="116" t="s">
        <v>61</v>
      </c>
      <c r="D125" s="433" t="s">
        <v>13</v>
      </c>
      <c r="E125" s="433"/>
      <c r="F125" s="438" t="s">
        <v>62</v>
      </c>
      <c r="G125" s="439"/>
      <c r="H125" s="436">
        <v>2500000</v>
      </c>
      <c r="I125" s="437"/>
      <c r="J125" s="106"/>
    </row>
    <row r="126" spans="1:10" ht="21" customHeight="1">
      <c r="A126" s="125">
        <v>24</v>
      </c>
      <c r="B126" s="188" t="s">
        <v>204</v>
      </c>
      <c r="C126" s="116" t="s">
        <v>61</v>
      </c>
      <c r="D126" s="433" t="s">
        <v>13</v>
      </c>
      <c r="E126" s="433"/>
      <c r="F126" s="438" t="s">
        <v>62</v>
      </c>
      <c r="G126" s="439"/>
      <c r="H126" s="436">
        <v>2000000</v>
      </c>
      <c r="I126" s="437"/>
      <c r="J126" s="106"/>
    </row>
    <row r="127" spans="1:10" ht="21" customHeight="1">
      <c r="A127" s="125">
        <v>25</v>
      </c>
      <c r="B127" s="188" t="s">
        <v>204</v>
      </c>
      <c r="C127" s="116" t="s">
        <v>61</v>
      </c>
      <c r="D127" s="433" t="s">
        <v>13</v>
      </c>
      <c r="E127" s="433"/>
      <c r="F127" s="438" t="s">
        <v>62</v>
      </c>
      <c r="G127" s="439"/>
      <c r="H127" s="436">
        <v>2000000</v>
      </c>
      <c r="I127" s="437"/>
      <c r="J127" s="106"/>
    </row>
    <row r="128" spans="1:10" ht="21" customHeight="1">
      <c r="A128" s="125">
        <v>26</v>
      </c>
      <c r="B128" s="188" t="s">
        <v>204</v>
      </c>
      <c r="C128" s="116" t="s">
        <v>61</v>
      </c>
      <c r="D128" s="433" t="s">
        <v>13</v>
      </c>
      <c r="E128" s="433"/>
      <c r="F128" s="438" t="s">
        <v>62</v>
      </c>
      <c r="G128" s="439"/>
      <c r="H128" s="436">
        <v>2300000</v>
      </c>
      <c r="I128" s="437"/>
      <c r="J128" s="106"/>
    </row>
    <row r="129" spans="1:10" ht="21" customHeight="1">
      <c r="A129" s="125">
        <v>27</v>
      </c>
      <c r="B129" s="188" t="s">
        <v>204</v>
      </c>
      <c r="C129" s="116" t="s">
        <v>61</v>
      </c>
      <c r="D129" s="433" t="s">
        <v>13</v>
      </c>
      <c r="E129" s="433"/>
      <c r="F129" s="438" t="s">
        <v>62</v>
      </c>
      <c r="G129" s="439"/>
      <c r="H129" s="436">
        <v>2000000</v>
      </c>
      <c r="I129" s="437"/>
      <c r="J129" s="106"/>
    </row>
    <row r="130" spans="1:10" ht="21" customHeight="1">
      <c r="A130" s="125">
        <v>28</v>
      </c>
      <c r="B130" s="188" t="s">
        <v>204</v>
      </c>
      <c r="C130" s="116" t="s">
        <v>61</v>
      </c>
      <c r="D130" s="433" t="s">
        <v>13</v>
      </c>
      <c r="E130" s="433"/>
      <c r="F130" s="438" t="s">
        <v>62</v>
      </c>
      <c r="G130" s="439"/>
      <c r="H130" s="436">
        <v>2000000</v>
      </c>
      <c r="I130" s="437"/>
      <c r="J130" s="106"/>
    </row>
    <row r="131" spans="1:10" ht="21" customHeight="1">
      <c r="A131" s="125">
        <v>29</v>
      </c>
      <c r="B131" s="188" t="s">
        <v>204</v>
      </c>
      <c r="C131" s="116" t="s">
        <v>58</v>
      </c>
      <c r="D131" s="433" t="s">
        <v>13</v>
      </c>
      <c r="E131" s="433"/>
      <c r="F131" s="434" t="s">
        <v>60</v>
      </c>
      <c r="G131" s="435"/>
      <c r="H131" s="436">
        <v>2000000</v>
      </c>
      <c r="I131" s="437"/>
      <c r="J131" s="106"/>
    </row>
    <row r="132" spans="1:10" ht="21" customHeight="1">
      <c r="A132" s="125">
        <v>30</v>
      </c>
      <c r="B132" s="188" t="s">
        <v>206</v>
      </c>
      <c r="C132" s="116" t="s">
        <v>58</v>
      </c>
      <c r="D132" s="433" t="s">
        <v>13</v>
      </c>
      <c r="E132" s="433"/>
      <c r="F132" s="434" t="s">
        <v>60</v>
      </c>
      <c r="G132" s="435"/>
      <c r="H132" s="436">
        <v>1000000</v>
      </c>
      <c r="I132" s="437"/>
      <c r="J132" s="106"/>
    </row>
    <row r="133" spans="1:10" ht="21" customHeight="1">
      <c r="A133" s="125">
        <v>31</v>
      </c>
      <c r="B133" s="188" t="s">
        <v>207</v>
      </c>
      <c r="C133" s="116" t="s">
        <v>61</v>
      </c>
      <c r="D133" s="433" t="s">
        <v>13</v>
      </c>
      <c r="E133" s="433"/>
      <c r="F133" s="438" t="s">
        <v>62</v>
      </c>
      <c r="G133" s="439"/>
      <c r="H133" s="436">
        <v>19500000</v>
      </c>
      <c r="I133" s="437"/>
      <c r="J133" s="106"/>
    </row>
    <row r="134" spans="1:10" ht="21" customHeight="1">
      <c r="A134" s="125">
        <v>32</v>
      </c>
      <c r="B134" s="188" t="s">
        <v>207</v>
      </c>
      <c r="C134" s="116" t="s">
        <v>61</v>
      </c>
      <c r="D134" s="433" t="s">
        <v>13</v>
      </c>
      <c r="E134" s="433"/>
      <c r="F134" s="438" t="s">
        <v>62</v>
      </c>
      <c r="G134" s="439"/>
      <c r="H134" s="436">
        <v>2000000</v>
      </c>
      <c r="I134" s="437"/>
      <c r="J134" s="106"/>
    </row>
    <row r="135" spans="1:10" ht="21" customHeight="1">
      <c r="A135" s="125">
        <v>33</v>
      </c>
      <c r="B135" s="188" t="s">
        <v>208</v>
      </c>
      <c r="C135" s="116" t="s">
        <v>61</v>
      </c>
      <c r="D135" s="433" t="s">
        <v>13</v>
      </c>
      <c r="E135" s="433"/>
      <c r="F135" s="438" t="s">
        <v>62</v>
      </c>
      <c r="G135" s="439"/>
      <c r="H135" s="436">
        <v>1300000</v>
      </c>
      <c r="I135" s="437"/>
      <c r="J135" s="106"/>
    </row>
    <row r="136" spans="1:10" ht="21" customHeight="1">
      <c r="A136" s="125">
        <v>34</v>
      </c>
      <c r="B136" s="188" t="s">
        <v>208</v>
      </c>
      <c r="C136" s="116" t="s">
        <v>61</v>
      </c>
      <c r="D136" s="433" t="s">
        <v>13</v>
      </c>
      <c r="E136" s="433"/>
      <c r="F136" s="434" t="s">
        <v>60</v>
      </c>
      <c r="G136" s="435"/>
      <c r="H136" s="436">
        <v>1300000</v>
      </c>
      <c r="I136" s="437"/>
      <c r="J136" s="106"/>
    </row>
    <row r="137" spans="1:10" ht="21" customHeight="1">
      <c r="A137" s="125">
        <v>35</v>
      </c>
      <c r="B137" s="188" t="s">
        <v>208</v>
      </c>
      <c r="C137" s="116" t="s">
        <v>61</v>
      </c>
      <c r="D137" s="433" t="s">
        <v>13</v>
      </c>
      <c r="E137" s="433"/>
      <c r="F137" s="438" t="s">
        <v>62</v>
      </c>
      <c r="G137" s="439"/>
      <c r="H137" s="436">
        <v>2500000</v>
      </c>
      <c r="I137" s="437"/>
      <c r="J137" s="106"/>
    </row>
    <row r="138" spans="1:10" ht="21" customHeight="1">
      <c r="A138" s="125">
        <v>36</v>
      </c>
      <c r="B138" s="188" t="s">
        <v>208</v>
      </c>
      <c r="C138" s="116" t="s">
        <v>61</v>
      </c>
      <c r="D138" s="433" t="s">
        <v>13</v>
      </c>
      <c r="E138" s="433"/>
      <c r="F138" s="438" t="s">
        <v>62</v>
      </c>
      <c r="G138" s="439"/>
      <c r="H138" s="436">
        <v>2500000</v>
      </c>
      <c r="I138" s="437"/>
      <c r="J138" s="106"/>
    </row>
    <row r="139" spans="1:10" ht="21" customHeight="1">
      <c r="A139" s="125">
        <v>37</v>
      </c>
      <c r="B139" s="192" t="s">
        <v>209</v>
      </c>
      <c r="C139" s="193" t="s">
        <v>63</v>
      </c>
      <c r="D139" s="445" t="s">
        <v>82</v>
      </c>
      <c r="E139" s="446"/>
      <c r="F139" s="447" t="s">
        <v>78</v>
      </c>
      <c r="G139" s="448"/>
      <c r="H139" s="449">
        <f>D153/8</f>
        <v>23276203.875</v>
      </c>
      <c r="I139" s="450"/>
      <c r="J139" s="106"/>
    </row>
    <row r="140" spans="1:10" ht="21" customHeight="1">
      <c r="A140" s="111"/>
      <c r="B140" s="461" t="s">
        <v>81</v>
      </c>
      <c r="C140" s="462"/>
      <c r="D140" s="472" t="s">
        <v>223</v>
      </c>
      <c r="E140" s="473"/>
      <c r="F140" s="443"/>
      <c r="G140" s="444"/>
      <c r="H140" s="393">
        <f>SUM(H103:H139)</f>
        <v>135630379.875</v>
      </c>
      <c r="I140" s="394"/>
      <c r="J140" s="106"/>
    </row>
    <row r="141" spans="1:10" ht="33" customHeight="1">
      <c r="A141" s="129" t="s">
        <v>64</v>
      </c>
      <c r="B141" s="199" t="s">
        <v>66</v>
      </c>
      <c r="C141" s="194"/>
      <c r="D141" s="194"/>
      <c r="E141" s="194"/>
      <c r="F141" s="194"/>
      <c r="G141" s="194"/>
      <c r="H141" s="194"/>
      <c r="I141" s="195"/>
      <c r="J141" s="106"/>
    </row>
    <row r="142" spans="1:10" ht="33.950000000000003" customHeight="1" thickBot="1">
      <c r="A142" s="142" t="s">
        <v>0</v>
      </c>
      <c r="B142" s="143" t="s">
        <v>53</v>
      </c>
      <c r="C142" s="463" t="s">
        <v>55</v>
      </c>
      <c r="D142" s="464"/>
      <c r="E142" s="465"/>
      <c r="F142" s="469" t="s">
        <v>56</v>
      </c>
      <c r="G142" s="470"/>
      <c r="H142" s="469" t="s">
        <v>57</v>
      </c>
      <c r="I142" s="471"/>
      <c r="J142" s="106"/>
    </row>
    <row r="143" spans="1:10" ht="23.1" customHeight="1">
      <c r="A143" s="196">
        <v>1</v>
      </c>
      <c r="B143" s="192" t="s">
        <v>204</v>
      </c>
      <c r="C143" s="440" t="s">
        <v>13</v>
      </c>
      <c r="D143" s="466"/>
      <c r="E143" s="441"/>
      <c r="F143" s="447" t="s">
        <v>62</v>
      </c>
      <c r="G143" s="448"/>
      <c r="H143" s="467">
        <v>570000</v>
      </c>
      <c r="I143" s="468"/>
      <c r="J143" s="106"/>
    </row>
    <row r="144" spans="1:10" ht="23.1" customHeight="1">
      <c r="A144" s="197">
        <v>2</v>
      </c>
      <c r="B144" s="192" t="s">
        <v>204</v>
      </c>
      <c r="C144" s="443" t="s">
        <v>13</v>
      </c>
      <c r="D144" s="453"/>
      <c r="E144" s="444"/>
      <c r="F144" s="447" t="s">
        <v>62</v>
      </c>
      <c r="G144" s="448"/>
      <c r="H144" s="436">
        <v>220000</v>
      </c>
      <c r="I144" s="437"/>
      <c r="J144" s="106"/>
    </row>
    <row r="145" spans="1:13" ht="23.1" customHeight="1">
      <c r="A145" s="197">
        <v>3</v>
      </c>
      <c r="B145" s="192" t="s">
        <v>204</v>
      </c>
      <c r="C145" s="443" t="s">
        <v>13</v>
      </c>
      <c r="D145" s="453"/>
      <c r="E145" s="444"/>
      <c r="F145" s="447" t="s">
        <v>62</v>
      </c>
      <c r="G145" s="448"/>
      <c r="H145" s="436">
        <v>200000</v>
      </c>
      <c r="I145" s="437"/>
      <c r="J145" s="106"/>
    </row>
    <row r="146" spans="1:13" ht="23.1" customHeight="1">
      <c r="A146" s="197">
        <v>4</v>
      </c>
      <c r="B146" s="192" t="s">
        <v>204</v>
      </c>
      <c r="C146" s="443" t="s">
        <v>13</v>
      </c>
      <c r="D146" s="453"/>
      <c r="E146" s="444"/>
      <c r="F146" s="447" t="s">
        <v>62</v>
      </c>
      <c r="G146" s="448"/>
      <c r="H146" s="451">
        <v>180000</v>
      </c>
      <c r="I146" s="452"/>
      <c r="J146" s="106"/>
    </row>
    <row r="147" spans="1:13" ht="23.1" customHeight="1">
      <c r="A147" s="197">
        <v>5</v>
      </c>
      <c r="B147" s="192" t="s">
        <v>204</v>
      </c>
      <c r="C147" s="443" t="s">
        <v>13</v>
      </c>
      <c r="D147" s="453"/>
      <c r="E147" s="444"/>
      <c r="F147" s="447" t="s">
        <v>62</v>
      </c>
      <c r="G147" s="448"/>
      <c r="H147" s="436">
        <v>60000</v>
      </c>
      <c r="I147" s="437"/>
      <c r="J147" s="106"/>
    </row>
    <row r="148" spans="1:13" ht="23.1" customHeight="1">
      <c r="A148" s="197">
        <v>6</v>
      </c>
      <c r="B148" s="192" t="s">
        <v>206</v>
      </c>
      <c r="C148" s="445" t="s">
        <v>13</v>
      </c>
      <c r="D148" s="460"/>
      <c r="E148" s="446"/>
      <c r="F148" s="447" t="s">
        <v>59</v>
      </c>
      <c r="G148" s="448"/>
      <c r="H148" s="436">
        <v>10000000</v>
      </c>
      <c r="I148" s="437"/>
      <c r="J148" s="106"/>
    </row>
    <row r="149" spans="1:13" ht="23.1" customHeight="1">
      <c r="A149" s="197">
        <v>7</v>
      </c>
      <c r="B149" s="192" t="s">
        <v>210</v>
      </c>
      <c r="C149" s="443" t="s">
        <v>71</v>
      </c>
      <c r="D149" s="453"/>
      <c r="E149" s="444"/>
      <c r="F149" s="458" t="s">
        <v>78</v>
      </c>
      <c r="G149" s="459"/>
      <c r="H149" s="449">
        <f>F153/5</f>
        <v>5801834.4000000004</v>
      </c>
      <c r="I149" s="450"/>
      <c r="J149" s="106"/>
    </row>
    <row r="150" spans="1:13" ht="23.1" customHeight="1">
      <c r="A150" s="111"/>
      <c r="B150" s="198" t="s">
        <v>10</v>
      </c>
      <c r="C150" s="455" t="s">
        <v>211</v>
      </c>
      <c r="D150" s="456"/>
      <c r="E150" s="457"/>
      <c r="F150" s="146"/>
      <c r="G150" s="146"/>
      <c r="H150" s="454">
        <f>SUM(H143:H149)</f>
        <v>17031834.399999999</v>
      </c>
      <c r="I150" s="454"/>
      <c r="J150" s="138">
        <f>H150-H149</f>
        <v>11229999.999999998</v>
      </c>
      <c r="K150" s="166">
        <v>29009172</v>
      </c>
    </row>
    <row r="151" spans="1:13" ht="33" customHeight="1">
      <c r="A151" s="362" t="s">
        <v>80</v>
      </c>
      <c r="B151" s="363"/>
      <c r="C151" s="363"/>
      <c r="D151" s="363"/>
      <c r="E151" s="363"/>
      <c r="F151" s="363"/>
      <c r="G151" s="363"/>
      <c r="H151" s="363"/>
      <c r="I151" s="364"/>
      <c r="K151" s="138">
        <f>K150-5801834</f>
        <v>23207338</v>
      </c>
    </row>
    <row r="152" spans="1:13" ht="35.1" customHeight="1">
      <c r="A152" s="149" t="s">
        <v>0</v>
      </c>
      <c r="B152" s="147" t="s">
        <v>79</v>
      </c>
      <c r="C152" s="148"/>
      <c r="D152" s="358" t="s">
        <v>3</v>
      </c>
      <c r="E152" s="360"/>
      <c r="F152" s="358" t="s">
        <v>5</v>
      </c>
      <c r="G152" s="360"/>
      <c r="H152" s="425" t="s">
        <v>10</v>
      </c>
      <c r="I152" s="426"/>
      <c r="J152" s="117" t="s">
        <v>222</v>
      </c>
      <c r="K152" s="138"/>
    </row>
    <row r="153" spans="1:13" ht="29.1" customHeight="1">
      <c r="A153" s="149">
        <v>1</v>
      </c>
      <c r="B153" s="150" t="s">
        <v>177</v>
      </c>
      <c r="C153" s="148"/>
      <c r="D153" s="376">
        <f>C99+C54+C45</f>
        <v>186209631</v>
      </c>
      <c r="E153" s="377"/>
      <c r="F153" s="376">
        <f>E45+E54+E99</f>
        <v>29009172</v>
      </c>
      <c r="G153" s="377"/>
      <c r="H153" s="376">
        <f>D153+F153</f>
        <v>215218803</v>
      </c>
      <c r="I153" s="377"/>
      <c r="J153" s="117">
        <f>D153/8</f>
        <v>23276203.875</v>
      </c>
      <c r="K153" s="166">
        <f>D153-J153</f>
        <v>162933427.125</v>
      </c>
      <c r="L153" s="166"/>
      <c r="M153" s="138">
        <f>H153</f>
        <v>215218803</v>
      </c>
    </row>
    <row r="154" spans="1:13" ht="29.1" customHeight="1">
      <c r="A154" s="149">
        <v>2</v>
      </c>
      <c r="B154" s="150" t="s">
        <v>88</v>
      </c>
      <c r="C154" s="148"/>
      <c r="D154" s="376">
        <v>1025268</v>
      </c>
      <c r="E154" s="377"/>
      <c r="F154" s="376">
        <f>'MARET 221'!F128:G128</f>
        <v>1784190.799999997</v>
      </c>
      <c r="G154" s="377"/>
      <c r="H154" s="376">
        <f>D154+F154</f>
        <v>2809458.799999997</v>
      </c>
      <c r="I154" s="377"/>
      <c r="J154" s="117">
        <f>F153/5</f>
        <v>5801834.4000000004</v>
      </c>
      <c r="K154" s="166">
        <f>F153-J154</f>
        <v>23207337.600000001</v>
      </c>
      <c r="L154" s="166"/>
      <c r="M154" s="118">
        <v>55704000</v>
      </c>
    </row>
    <row r="155" spans="1:13" ht="29.1" customHeight="1">
      <c r="A155" s="149">
        <v>3</v>
      </c>
      <c r="B155" s="150" t="s">
        <v>84</v>
      </c>
      <c r="C155" s="148"/>
      <c r="D155" s="427">
        <f>D153+D154</f>
        <v>187234899</v>
      </c>
      <c r="E155" s="428"/>
      <c r="F155" s="427">
        <f>F153+F154</f>
        <v>30793362.799999997</v>
      </c>
      <c r="G155" s="428"/>
      <c r="H155" s="427">
        <f>SUM(H153:H154)</f>
        <v>218028261.80000001</v>
      </c>
      <c r="I155" s="428"/>
      <c r="J155" s="117">
        <f>SUM(J153:J154)</f>
        <v>29078038.274999999</v>
      </c>
      <c r="K155" s="166"/>
      <c r="L155" s="166"/>
      <c r="M155" s="118">
        <v>5450000</v>
      </c>
    </row>
    <row r="156" spans="1:13" ht="29.1" customHeight="1">
      <c r="A156" s="149">
        <v>4</v>
      </c>
      <c r="B156" s="151" t="s">
        <v>178</v>
      </c>
      <c r="C156" s="148"/>
      <c r="D156" s="376">
        <f>H140</f>
        <v>135630379.875</v>
      </c>
      <c r="E156" s="377"/>
      <c r="F156" s="376">
        <f>H150</f>
        <v>17031834.399999999</v>
      </c>
      <c r="G156" s="377"/>
      <c r="H156" s="429">
        <f>D156+F156</f>
        <v>152662214.27500001</v>
      </c>
      <c r="I156" s="430"/>
      <c r="K156" s="166" t="s">
        <v>142</v>
      </c>
      <c r="L156" s="166"/>
      <c r="M156" s="118">
        <v>5775000</v>
      </c>
    </row>
    <row r="157" spans="1:13" ht="29.1" customHeight="1">
      <c r="A157" s="149">
        <v>5</v>
      </c>
      <c r="B157" s="151" t="s">
        <v>176</v>
      </c>
      <c r="C157" s="148"/>
      <c r="D157" s="427">
        <f>D155-D156</f>
        <v>51604519.125</v>
      </c>
      <c r="E157" s="428"/>
      <c r="F157" s="427">
        <f>F155-F156</f>
        <v>13761528.399999999</v>
      </c>
      <c r="G157" s="428"/>
      <c r="H157" s="427">
        <f>H155-H156</f>
        <v>65366047.525000006</v>
      </c>
      <c r="I157" s="428"/>
      <c r="K157" s="166"/>
      <c r="L157" s="166"/>
      <c r="M157" s="118">
        <v>2942000</v>
      </c>
    </row>
    <row r="158" spans="1:13" ht="33" customHeight="1">
      <c r="B158" s="152"/>
      <c r="C158" s="152"/>
      <c r="D158" s="152"/>
      <c r="E158" s="152"/>
      <c r="F158" s="153"/>
      <c r="G158" s="152"/>
      <c r="H158" s="152"/>
      <c r="I158" s="152"/>
      <c r="K158" s="138">
        <f>SUM(K153:K157)</f>
        <v>186140764.72499999</v>
      </c>
      <c r="L158" s="138">
        <f>SUM(L153:L157)</f>
        <v>0</v>
      </c>
      <c r="M158" s="108">
        <v>5000000</v>
      </c>
    </row>
    <row r="159" spans="1:13" ht="15.95" customHeight="1">
      <c r="B159" s="154"/>
      <c r="C159" s="154"/>
      <c r="D159" s="354" t="s">
        <v>175</v>
      </c>
      <c r="E159" s="354"/>
      <c r="F159" s="354"/>
      <c r="G159" s="354"/>
      <c r="H159" s="354"/>
      <c r="I159" s="354"/>
      <c r="M159" s="138">
        <f>SUM(M154:M158)</f>
        <v>74871000</v>
      </c>
    </row>
    <row r="160" spans="1:13" ht="15.95" customHeight="1">
      <c r="B160" s="155" t="s">
        <v>75</v>
      </c>
      <c r="C160" s="156"/>
      <c r="D160" s="152"/>
      <c r="E160" s="152"/>
      <c r="G160" s="156"/>
      <c r="H160" s="156"/>
      <c r="I160" s="156"/>
      <c r="J160" s="117">
        <f>K158-D153</f>
        <v>-68866.27500000596</v>
      </c>
      <c r="L160" s="138">
        <f>K158+L158</f>
        <v>186140764.72499999</v>
      </c>
      <c r="M160" s="138">
        <f>H153-M159</f>
        <v>140347803</v>
      </c>
    </row>
    <row r="161" spans="1:13" ht="15.95" customHeight="1">
      <c r="B161" s="156" t="s">
        <v>74</v>
      </c>
      <c r="C161" s="152"/>
      <c r="D161" s="152"/>
      <c r="E161" s="152"/>
      <c r="F161" s="158"/>
      <c r="G161" s="156" t="s">
        <v>72</v>
      </c>
      <c r="H161" s="156"/>
      <c r="I161" s="159"/>
      <c r="J161" s="117">
        <f>L158-F153</f>
        <v>-29009172</v>
      </c>
      <c r="M161" s="138">
        <f>M160-C54-E54-G45</f>
        <v>47000000</v>
      </c>
    </row>
    <row r="162" spans="1:13" ht="15.95" customHeight="1">
      <c r="B162" s="355"/>
      <c r="C162" s="160"/>
      <c r="D162" s="152"/>
      <c r="E162" s="152"/>
      <c r="G162" s="355"/>
      <c r="H162" s="160"/>
      <c r="I162" s="152"/>
    </row>
    <row r="163" spans="1:13" ht="15.95" customHeight="1">
      <c r="B163" s="355"/>
      <c r="C163" s="161"/>
      <c r="D163" s="152"/>
      <c r="E163" s="152"/>
      <c r="F163" s="162"/>
      <c r="G163" s="355"/>
      <c r="H163" s="152"/>
      <c r="I163" s="161"/>
      <c r="J163" s="106"/>
      <c r="M163" s="138">
        <f>M160-M161</f>
        <v>93347803</v>
      </c>
    </row>
    <row r="164" spans="1:13" ht="21.95" customHeight="1">
      <c r="B164" s="161" t="s">
        <v>49</v>
      </c>
      <c r="C164" s="152"/>
      <c r="D164" s="152"/>
      <c r="E164" s="152"/>
      <c r="F164" s="163"/>
      <c r="G164" s="161" t="s">
        <v>73</v>
      </c>
      <c r="H164" s="161"/>
      <c r="I164" s="152"/>
      <c r="J164" s="106"/>
    </row>
    <row r="165" spans="1:13" ht="33" customHeight="1">
      <c r="A165" s="173"/>
      <c r="B165" s="174"/>
      <c r="C165" s="173"/>
      <c r="D165" s="173"/>
      <c r="E165" s="173"/>
      <c r="F165" s="175"/>
      <c r="G165" s="174"/>
      <c r="H165" s="174"/>
      <c r="I165" s="173"/>
      <c r="J165" s="106"/>
      <c r="M165" s="138">
        <f>M160-M163</f>
        <v>47000000</v>
      </c>
    </row>
    <row r="166" spans="1:13" ht="99.95" customHeight="1">
      <c r="A166" s="431" t="s">
        <v>148</v>
      </c>
      <c r="B166" s="431"/>
      <c r="C166" s="431"/>
      <c r="D166" s="431"/>
      <c r="E166" s="431"/>
      <c r="F166" s="431"/>
      <c r="G166" s="431"/>
      <c r="H166" s="431"/>
      <c r="I166" s="431"/>
      <c r="J166" s="106"/>
    </row>
  </sheetData>
  <mergeCells count="195">
    <mergeCell ref="B140:C140"/>
    <mergeCell ref="C142:E142"/>
    <mergeCell ref="C143:E143"/>
    <mergeCell ref="F143:G143"/>
    <mergeCell ref="H143:I143"/>
    <mergeCell ref="F142:G142"/>
    <mergeCell ref="H142:I142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F138:G138"/>
    <mergeCell ref="F135:G135"/>
    <mergeCell ref="H135:I135"/>
    <mergeCell ref="F136:G136"/>
    <mergeCell ref="H136:I136"/>
    <mergeCell ref="F137:G137"/>
    <mergeCell ref="H137:I137"/>
    <mergeCell ref="H138:I138"/>
    <mergeCell ref="D140:E140"/>
    <mergeCell ref="D126:E126"/>
    <mergeCell ref="F126:G126"/>
    <mergeCell ref="H126:I126"/>
    <mergeCell ref="D127:E127"/>
    <mergeCell ref="F127:G127"/>
    <mergeCell ref="H127:I127"/>
    <mergeCell ref="D128:E128"/>
    <mergeCell ref="D129:E129"/>
    <mergeCell ref="D130:E130"/>
    <mergeCell ref="F129:G129"/>
    <mergeCell ref="H129:I129"/>
    <mergeCell ref="F130:G130"/>
    <mergeCell ref="H130:I130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H150:I150"/>
    <mergeCell ref="C150:E150"/>
    <mergeCell ref="F147:G147"/>
    <mergeCell ref="H147:I147"/>
    <mergeCell ref="F148:G148"/>
    <mergeCell ref="H148:I148"/>
    <mergeCell ref="F149:G149"/>
    <mergeCell ref="H149:I149"/>
    <mergeCell ref="C147:E147"/>
    <mergeCell ref="C148:E148"/>
    <mergeCell ref="C149:E149"/>
    <mergeCell ref="F144:G144"/>
    <mergeCell ref="H144:I144"/>
    <mergeCell ref="F145:G145"/>
    <mergeCell ref="H145:I145"/>
    <mergeCell ref="F146:G146"/>
    <mergeCell ref="H146:I146"/>
    <mergeCell ref="C144:E144"/>
    <mergeCell ref="C145:E145"/>
    <mergeCell ref="C146:E146"/>
    <mergeCell ref="F140:G140"/>
    <mergeCell ref="H140:I140"/>
    <mergeCell ref="D139:E139"/>
    <mergeCell ref="F139:G139"/>
    <mergeCell ref="H139:I139"/>
    <mergeCell ref="F132:G132"/>
    <mergeCell ref="H132:I132"/>
    <mergeCell ref="F133:G133"/>
    <mergeCell ref="H133:I133"/>
    <mergeCell ref="F134:G134"/>
    <mergeCell ref="H134:I134"/>
    <mergeCell ref="F131:G131"/>
    <mergeCell ref="H131:I131"/>
    <mergeCell ref="F103:G103"/>
    <mergeCell ref="H103:I103"/>
    <mergeCell ref="F104:G104"/>
    <mergeCell ref="H104:I104"/>
    <mergeCell ref="F105:G105"/>
    <mergeCell ref="H105:I105"/>
    <mergeCell ref="F128:G128"/>
    <mergeCell ref="H128:I128"/>
    <mergeCell ref="H110:I110"/>
    <mergeCell ref="D103:E103"/>
    <mergeCell ref="D104:E104"/>
    <mergeCell ref="D105:E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H109:I109"/>
    <mergeCell ref="D110:E110"/>
    <mergeCell ref="F110:G110"/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99:B99"/>
    <mergeCell ref="B100:I100"/>
    <mergeCell ref="F102:G102"/>
    <mergeCell ref="H102:I102"/>
    <mergeCell ref="A54:B54"/>
    <mergeCell ref="A55:I55"/>
    <mergeCell ref="A56:A57"/>
    <mergeCell ref="B56:B57"/>
    <mergeCell ref="C56:F56"/>
    <mergeCell ref="G56:G57"/>
    <mergeCell ref="H56:H57"/>
    <mergeCell ref="I56:I57"/>
    <mergeCell ref="D102:E102"/>
    <mergeCell ref="D153:E153"/>
    <mergeCell ref="F153:G153"/>
    <mergeCell ref="H153:I153"/>
    <mergeCell ref="D154:E154"/>
    <mergeCell ref="F154:G154"/>
    <mergeCell ref="H154:I154"/>
    <mergeCell ref="A151:I151"/>
    <mergeCell ref="D152:E152"/>
    <mergeCell ref="F152:G152"/>
    <mergeCell ref="H152:I152"/>
    <mergeCell ref="A166:I166"/>
    <mergeCell ref="D157:E157"/>
    <mergeCell ref="F157:G157"/>
    <mergeCell ref="H157:I157"/>
    <mergeCell ref="D159:I159"/>
    <mergeCell ref="B162:B163"/>
    <mergeCell ref="G162:G163"/>
    <mergeCell ref="D155:E155"/>
    <mergeCell ref="F155:G155"/>
    <mergeCell ref="H155:I155"/>
    <mergeCell ref="D156:E156"/>
    <mergeCell ref="F156:G156"/>
    <mergeCell ref="H156:I156"/>
  </mergeCells>
  <pageMargins left="0.59055118110236227" right="0.31496062992125984" top="0.55118110236220474" bottom="0.47244094488188981" header="0.31496062992125984" footer="0.31496062992125984"/>
  <pageSetup paperSize="9" scale="8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L170"/>
  <sheetViews>
    <sheetView topLeftCell="A160" workbookViewId="0">
      <selection activeCell="E42" sqref="E42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2.42578125" style="106" customWidth="1"/>
    <col min="4" max="4" width="6.140625" style="106" customWidth="1"/>
    <col min="5" max="5" width="11.85546875" style="106" customWidth="1"/>
    <col min="6" max="6" width="5.85546875" style="157" customWidth="1"/>
    <col min="7" max="7" width="12.7109375" style="106" customWidth="1"/>
    <col min="8" max="8" width="7.140625" style="106" customWidth="1"/>
    <col min="9" max="9" width="6.7109375" style="106" customWidth="1"/>
    <col min="10" max="10" width="9.140625" style="106"/>
    <col min="11" max="11" width="21.140625" style="106" customWidth="1"/>
    <col min="12" max="12" width="11.5703125" style="106" bestFit="1" customWidth="1"/>
    <col min="13" max="16384" width="9.140625" style="106"/>
  </cols>
  <sheetData>
    <row r="7" spans="1:9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9">
      <c r="A8" s="410" t="s">
        <v>224</v>
      </c>
      <c r="B8" s="410"/>
      <c r="C8" s="410"/>
      <c r="D8" s="410"/>
      <c r="E8" s="410"/>
      <c r="F8" s="410"/>
      <c r="G8" s="410"/>
      <c r="H8" s="410"/>
      <c r="I8" s="410"/>
    </row>
    <row r="9" spans="1:9">
      <c r="A9" s="107"/>
      <c r="B9" s="107"/>
      <c r="C9" s="107"/>
      <c r="D9" s="107"/>
      <c r="E9" s="107"/>
      <c r="F9" s="107"/>
      <c r="G9" s="107"/>
      <c r="H9" s="107"/>
      <c r="I9" s="107"/>
    </row>
    <row r="10" spans="1:9">
      <c r="A10" s="411" t="s">
        <v>350</v>
      </c>
      <c r="B10" s="412"/>
      <c r="C10" s="412"/>
      <c r="D10" s="412"/>
      <c r="E10" s="412"/>
      <c r="F10" s="412"/>
      <c r="G10" s="412"/>
      <c r="H10" s="412"/>
      <c r="I10" s="413"/>
    </row>
    <row r="11" spans="1:9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9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9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9" ht="16.5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9" s="200" customFormat="1" ht="20.100000000000001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</row>
    <row r="16" spans="1:9" s="200" customFormat="1" ht="20.100000000000001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</row>
    <row r="17" spans="1:9" s="200" customFormat="1" ht="20.100000000000001" customHeight="1">
      <c r="A17" s="111">
        <v>3</v>
      </c>
      <c r="B17" s="45" t="s">
        <v>70</v>
      </c>
      <c r="C17" s="102">
        <v>4442463</v>
      </c>
      <c r="D17" s="102">
        <v>46</v>
      </c>
      <c r="E17" s="102">
        <v>980000</v>
      </c>
      <c r="F17" s="104">
        <v>38</v>
      </c>
      <c r="G17" s="102">
        <f>C17+E17</f>
        <v>5422463</v>
      </c>
      <c r="H17" s="102">
        <f>D17+F17</f>
        <v>84</v>
      </c>
      <c r="I17" s="65"/>
    </row>
    <row r="18" spans="1:9" s="200" customFormat="1" ht="20.100000000000001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</row>
    <row r="19" spans="1:9" s="200" customFormat="1" ht="25.5">
      <c r="A19" s="111">
        <v>5</v>
      </c>
      <c r="B19" s="45" t="s">
        <v>24</v>
      </c>
      <c r="C19" s="102">
        <f>G19</f>
        <v>1635100</v>
      </c>
      <c r="D19" s="105" t="s">
        <v>127</v>
      </c>
      <c r="E19" s="102">
        <v>0</v>
      </c>
      <c r="F19" s="104">
        <v>0</v>
      </c>
      <c r="G19" s="102">
        <v>1635100</v>
      </c>
      <c r="H19" s="104" t="s">
        <v>127</v>
      </c>
      <c r="I19" s="113"/>
    </row>
    <row r="20" spans="1:9" s="200" customFormat="1" ht="25.5">
      <c r="A20" s="111">
        <v>6</v>
      </c>
      <c r="B20" s="45" t="s">
        <v>25</v>
      </c>
      <c r="C20" s="102">
        <f>G20-E20</f>
        <v>1280828</v>
      </c>
      <c r="D20" s="102">
        <f>H20-F20</f>
        <v>14</v>
      </c>
      <c r="E20" s="102">
        <v>370000</v>
      </c>
      <c r="F20" s="104">
        <v>13</v>
      </c>
      <c r="G20" s="102">
        <v>1650828</v>
      </c>
      <c r="H20" s="102">
        <v>27</v>
      </c>
      <c r="I20" s="113"/>
    </row>
    <row r="21" spans="1:9" s="200" customFormat="1" ht="38.25">
      <c r="A21" s="111">
        <v>7</v>
      </c>
      <c r="B21" s="114" t="s">
        <v>26</v>
      </c>
      <c r="C21" s="102">
        <f>G21-E21</f>
        <v>3033000</v>
      </c>
      <c r="D21" s="102">
        <v>28</v>
      </c>
      <c r="E21" s="102">
        <v>60000</v>
      </c>
      <c r="F21" s="104">
        <v>2</v>
      </c>
      <c r="G21" s="102">
        <v>3093000</v>
      </c>
      <c r="H21" s="102">
        <f>D21+F21</f>
        <v>30</v>
      </c>
      <c r="I21" s="113"/>
    </row>
    <row r="22" spans="1:9" s="200" customFormat="1" ht="20.100000000000001" customHeight="1">
      <c r="A22" s="111">
        <v>8</v>
      </c>
      <c r="B22" s="45" t="s">
        <v>27</v>
      </c>
      <c r="C22" s="102">
        <f>G22-E22</f>
        <v>2246265</v>
      </c>
      <c r="D22" s="102">
        <v>18</v>
      </c>
      <c r="E22" s="102">
        <v>90000</v>
      </c>
      <c r="F22" s="104">
        <v>4</v>
      </c>
      <c r="G22" s="102">
        <v>2336265</v>
      </c>
      <c r="H22" s="102">
        <f>D22+F22</f>
        <v>22</v>
      </c>
      <c r="I22" s="113"/>
    </row>
    <row r="23" spans="1:9" s="200" customFormat="1" ht="20.100000000000001" customHeight="1">
      <c r="A23" s="111">
        <v>9</v>
      </c>
      <c r="B23" s="45" t="s">
        <v>28</v>
      </c>
      <c r="C23" s="102">
        <f>G23-E23</f>
        <v>1293075</v>
      </c>
      <c r="D23" s="102">
        <v>12</v>
      </c>
      <c r="E23" s="102">
        <v>202548</v>
      </c>
      <c r="F23" s="102">
        <v>4</v>
      </c>
      <c r="G23" s="102">
        <v>1495623</v>
      </c>
      <c r="H23" s="102">
        <f>D23+F23</f>
        <v>16</v>
      </c>
      <c r="I23" s="177"/>
    </row>
    <row r="24" spans="1:9" s="200" customFormat="1" ht="20.100000000000001" customHeight="1">
      <c r="A24" s="111">
        <v>10</v>
      </c>
      <c r="B24" s="116" t="s">
        <v>29</v>
      </c>
      <c r="C24" s="102">
        <f>G24-E24</f>
        <v>1727588</v>
      </c>
      <c r="D24" s="102">
        <v>15</v>
      </c>
      <c r="E24" s="102">
        <v>180000</v>
      </c>
      <c r="F24" s="102">
        <v>6</v>
      </c>
      <c r="G24" s="102">
        <v>1907588</v>
      </c>
      <c r="H24" s="102">
        <f>D24+F24</f>
        <v>21</v>
      </c>
      <c r="I24" s="113"/>
    </row>
    <row r="25" spans="1:9" s="200" customFormat="1" ht="25.5">
      <c r="A25" s="111">
        <v>11</v>
      </c>
      <c r="B25" s="45" t="s">
        <v>30</v>
      </c>
      <c r="C25" s="102">
        <f>G25</f>
        <v>1838882</v>
      </c>
      <c r="D25" s="102">
        <v>0</v>
      </c>
      <c r="E25" s="102">
        <v>0</v>
      </c>
      <c r="F25" s="104">
        <v>0</v>
      </c>
      <c r="G25" s="102">
        <v>1838882</v>
      </c>
      <c r="H25" s="102">
        <v>0</v>
      </c>
      <c r="I25" s="113"/>
    </row>
    <row r="26" spans="1:9" s="200" customFormat="1" ht="25.5">
      <c r="A26" s="111">
        <v>12</v>
      </c>
      <c r="B26" s="45" t="s">
        <v>31</v>
      </c>
      <c r="C26" s="102">
        <f>G26-E26</f>
        <v>2460000</v>
      </c>
      <c r="D26" s="102">
        <v>22</v>
      </c>
      <c r="E26" s="102">
        <v>210000</v>
      </c>
      <c r="F26" s="104">
        <v>8</v>
      </c>
      <c r="G26" s="102">
        <v>2670000</v>
      </c>
      <c r="H26" s="102">
        <f>D26+F26</f>
        <v>30</v>
      </c>
      <c r="I26" s="113"/>
    </row>
    <row r="27" spans="1:9" s="200" customFormat="1" ht="20.100000000000001" customHeight="1">
      <c r="A27" s="111">
        <v>13</v>
      </c>
      <c r="B27" s="45" t="s">
        <v>32</v>
      </c>
      <c r="C27" s="102">
        <v>0</v>
      </c>
      <c r="D27" s="102">
        <v>0</v>
      </c>
      <c r="E27" s="102">
        <v>730800</v>
      </c>
      <c r="F27" s="104">
        <v>15</v>
      </c>
      <c r="G27" s="102">
        <f>E27</f>
        <v>730800</v>
      </c>
      <c r="H27" s="102">
        <f>F27</f>
        <v>15</v>
      </c>
      <c r="I27" s="115"/>
    </row>
    <row r="28" spans="1:9" s="200" customFormat="1" ht="25.5">
      <c r="A28" s="111">
        <v>14</v>
      </c>
      <c r="B28" s="45" t="s">
        <v>33</v>
      </c>
      <c r="C28" s="102">
        <f>G28-E28</f>
        <v>1521810</v>
      </c>
      <c r="D28" s="102">
        <v>13</v>
      </c>
      <c r="E28" s="102">
        <v>230000</v>
      </c>
      <c r="F28" s="104">
        <v>8</v>
      </c>
      <c r="G28" s="102">
        <v>1751810</v>
      </c>
      <c r="H28" s="102">
        <f>D28+F28</f>
        <v>21</v>
      </c>
      <c r="I28" s="113"/>
    </row>
    <row r="29" spans="1:9" s="200" customFormat="1" ht="20.100000000000001" customHeight="1">
      <c r="A29" s="111">
        <v>15</v>
      </c>
      <c r="B29" s="45" t="s">
        <v>34</v>
      </c>
      <c r="C29" s="102">
        <f>G29-E29</f>
        <v>2628471</v>
      </c>
      <c r="D29" s="102">
        <v>27</v>
      </c>
      <c r="E29" s="102">
        <v>730000</v>
      </c>
      <c r="F29" s="104">
        <v>34</v>
      </c>
      <c r="G29" s="102">
        <v>3358471</v>
      </c>
      <c r="H29" s="102">
        <f>D29+F29</f>
        <v>61</v>
      </c>
      <c r="I29" s="113"/>
    </row>
    <row r="30" spans="1:9" s="200" customFormat="1" ht="20.100000000000001" customHeight="1">
      <c r="A30" s="111">
        <v>16</v>
      </c>
      <c r="B30" s="45" t="s">
        <v>48</v>
      </c>
      <c r="C30" s="102">
        <f>G30-E30</f>
        <v>100000</v>
      </c>
      <c r="D30" s="102">
        <v>1</v>
      </c>
      <c r="E30" s="102">
        <v>480000</v>
      </c>
      <c r="F30" s="104">
        <v>15</v>
      </c>
      <c r="G30" s="102">
        <v>580000</v>
      </c>
      <c r="H30" s="102">
        <f>D30+F30</f>
        <v>16</v>
      </c>
      <c r="I30" s="113"/>
    </row>
    <row r="31" spans="1:9" s="200" customFormat="1" ht="20.100000000000001" customHeight="1">
      <c r="A31" s="111">
        <v>17</v>
      </c>
      <c r="B31" s="116" t="s">
        <v>35</v>
      </c>
      <c r="C31" s="102">
        <f>G31-E31</f>
        <v>795600</v>
      </c>
      <c r="D31" s="102">
        <v>9</v>
      </c>
      <c r="E31" s="102">
        <v>40000</v>
      </c>
      <c r="F31" s="104">
        <v>2</v>
      </c>
      <c r="G31" s="102">
        <v>835600</v>
      </c>
      <c r="H31" s="102">
        <f>D31+F31</f>
        <v>11</v>
      </c>
      <c r="I31" s="113"/>
    </row>
    <row r="32" spans="1:9" s="200" customFormat="1" ht="20.100000000000001" customHeight="1">
      <c r="A32" s="111">
        <v>18</v>
      </c>
      <c r="B32" s="116" t="s">
        <v>23</v>
      </c>
      <c r="C32" s="102">
        <f>G32-E32</f>
        <v>1929673</v>
      </c>
      <c r="D32" s="102">
        <v>15</v>
      </c>
      <c r="E32" s="102">
        <v>1570000</v>
      </c>
      <c r="F32" s="104">
        <v>80</v>
      </c>
      <c r="G32" s="102">
        <v>3499673</v>
      </c>
      <c r="H32" s="102">
        <f>D32+F32</f>
        <v>95</v>
      </c>
      <c r="I32" s="113"/>
    </row>
    <row r="33" spans="1:9" s="200" customFormat="1" ht="20.100000000000001" customHeight="1">
      <c r="A33" s="111">
        <v>19</v>
      </c>
      <c r="B33" s="116" t="s">
        <v>36</v>
      </c>
      <c r="C33" s="102">
        <f>G33</f>
        <v>21532675</v>
      </c>
      <c r="D33" s="102">
        <v>208</v>
      </c>
      <c r="E33" s="102">
        <v>0</v>
      </c>
      <c r="F33" s="104">
        <v>0</v>
      </c>
      <c r="G33" s="102">
        <v>21532675</v>
      </c>
      <c r="H33" s="102">
        <f>D33</f>
        <v>208</v>
      </c>
      <c r="I33" s="113"/>
    </row>
    <row r="34" spans="1:9" s="200" customFormat="1" ht="20.100000000000001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</row>
    <row r="35" spans="1:9" s="200" customFormat="1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</row>
    <row r="36" spans="1:9" s="200" customFormat="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9" s="200" customFormat="1" ht="24" customHeight="1">
      <c r="A37" s="111">
        <v>23</v>
      </c>
      <c r="B37" s="45" t="s">
        <v>40</v>
      </c>
      <c r="C37" s="102">
        <f>G37-E37</f>
        <v>1116000</v>
      </c>
      <c r="D37" s="102">
        <v>13</v>
      </c>
      <c r="E37" s="102">
        <v>200000</v>
      </c>
      <c r="F37" s="104">
        <v>1</v>
      </c>
      <c r="G37" s="102">
        <v>1316000</v>
      </c>
      <c r="H37" s="102">
        <v>14</v>
      </c>
      <c r="I37" s="113"/>
    </row>
    <row r="38" spans="1:9" s="200" customFormat="1" ht="21.95" customHeight="1">
      <c r="A38" s="111">
        <v>24</v>
      </c>
      <c r="B38" s="45" t="s">
        <v>41</v>
      </c>
      <c r="C38" s="102">
        <f>G38</f>
        <v>1273700</v>
      </c>
      <c r="D38" s="102">
        <v>10</v>
      </c>
      <c r="E38" s="102">
        <v>0</v>
      </c>
      <c r="F38" s="102">
        <v>0</v>
      </c>
      <c r="G38" s="102">
        <v>1273700</v>
      </c>
      <c r="H38" s="102">
        <f>D38+F38</f>
        <v>10</v>
      </c>
      <c r="I38" s="115"/>
    </row>
    <row r="39" spans="1:9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v>0</v>
      </c>
      <c r="F39" s="104">
        <v>0</v>
      </c>
      <c r="G39" s="102">
        <v>0</v>
      </c>
      <c r="H39" s="102">
        <v>0</v>
      </c>
      <c r="I39" s="111"/>
    </row>
    <row r="40" spans="1:9" s="200" customFormat="1" ht="21.95" customHeight="1">
      <c r="A40" s="111">
        <v>26</v>
      </c>
      <c r="B40" s="45" t="s">
        <v>46</v>
      </c>
      <c r="C40" s="102">
        <v>1550000</v>
      </c>
      <c r="D40" s="102">
        <v>16</v>
      </c>
      <c r="E40" s="102">
        <v>0</v>
      </c>
      <c r="F40" s="104">
        <v>0</v>
      </c>
      <c r="G40" s="102">
        <f>C40</f>
        <v>1550000</v>
      </c>
      <c r="H40" s="102">
        <v>16</v>
      </c>
      <c r="I40" s="115"/>
    </row>
    <row r="41" spans="1:9" ht="21.95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9" ht="21.95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f>C42</f>
        <v>0</v>
      </c>
      <c r="H42" s="102">
        <f>D42</f>
        <v>0</v>
      </c>
      <c r="I42" s="169"/>
    </row>
    <row r="43" spans="1:9" s="200" customFormat="1" ht="21.95" customHeight="1">
      <c r="A43" s="111">
        <v>29</v>
      </c>
      <c r="B43" s="45" t="s">
        <v>45</v>
      </c>
      <c r="C43" s="102">
        <v>2257243</v>
      </c>
      <c r="D43" s="102">
        <v>20</v>
      </c>
      <c r="E43" s="102">
        <f>G43-C43</f>
        <v>16357000</v>
      </c>
      <c r="F43" s="104">
        <v>545</v>
      </c>
      <c r="G43" s="102">
        <v>18614243</v>
      </c>
      <c r="H43" s="102">
        <f>D43+F43</f>
        <v>565</v>
      </c>
      <c r="I43" s="113"/>
    </row>
    <row r="44" spans="1:9" s="81" customFormat="1" ht="21.95" customHeight="1">
      <c r="A44" s="87">
        <v>30</v>
      </c>
      <c r="B44" s="63" t="s">
        <v>47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201">
        <v>0</v>
      </c>
    </row>
    <row r="45" spans="1:9" ht="23.1" customHeight="1">
      <c r="A45" s="402" t="s">
        <v>11</v>
      </c>
      <c r="B45" s="402"/>
      <c r="C45" s="120">
        <f t="shared" ref="C45:H45" si="0">SUM(C15:C44)</f>
        <v>58790115</v>
      </c>
      <c r="D45" s="120">
        <f t="shared" si="0"/>
        <v>524</v>
      </c>
      <c r="E45" s="120">
        <f t="shared" si="0"/>
        <v>23010348</v>
      </c>
      <c r="F45" s="120">
        <f t="shared" si="0"/>
        <v>802</v>
      </c>
      <c r="G45" s="120">
        <f t="shared" si="0"/>
        <v>81800463</v>
      </c>
      <c r="H45" s="120">
        <f t="shared" si="0"/>
        <v>1326</v>
      </c>
      <c r="I45" s="149"/>
    </row>
    <row r="46" spans="1:9" ht="24.95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9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</row>
    <row r="48" spans="1:9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9" ht="18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</row>
    <row r="50" spans="1:9" s="200" customFormat="1" ht="18" customHeight="1">
      <c r="A50" s="111">
        <v>2</v>
      </c>
      <c r="B50" s="122" t="s">
        <v>16</v>
      </c>
      <c r="C50" s="118">
        <v>1746093</v>
      </c>
      <c r="D50" s="118">
        <v>12</v>
      </c>
      <c r="E50" s="118">
        <v>0</v>
      </c>
      <c r="F50" s="118">
        <v>0</v>
      </c>
      <c r="G50" s="118">
        <f>C50</f>
        <v>1746093</v>
      </c>
      <c r="H50" s="103">
        <f>D50</f>
        <v>12</v>
      </c>
      <c r="I50" s="116"/>
    </row>
    <row r="51" spans="1:9" s="200" customFormat="1" ht="18" customHeight="1">
      <c r="A51" s="111">
        <v>3</v>
      </c>
      <c r="B51" s="122" t="s">
        <v>17</v>
      </c>
      <c r="C51" s="118">
        <f>G51</f>
        <v>1625000</v>
      </c>
      <c r="D51" s="118">
        <v>14</v>
      </c>
      <c r="E51" s="118">
        <v>0</v>
      </c>
      <c r="F51" s="118">
        <v>0</v>
      </c>
      <c r="G51" s="118">
        <v>1625000</v>
      </c>
      <c r="H51" s="103">
        <v>14</v>
      </c>
      <c r="I51" s="116"/>
    </row>
    <row r="52" spans="1:9" ht="18" customHeight="1">
      <c r="A52" s="111">
        <v>4</v>
      </c>
      <c r="B52" s="122" t="s">
        <v>18</v>
      </c>
      <c r="C52" s="118">
        <v>563800</v>
      </c>
      <c r="D52" s="118">
        <v>5</v>
      </c>
      <c r="E52" s="118">
        <v>363000</v>
      </c>
      <c r="F52" s="118">
        <v>15</v>
      </c>
      <c r="G52" s="118">
        <f>C52+E52</f>
        <v>926800</v>
      </c>
      <c r="H52" s="103">
        <f>D52+F52</f>
        <v>20</v>
      </c>
      <c r="I52" s="116"/>
    </row>
    <row r="53" spans="1:9" s="200" customFormat="1" ht="18" customHeight="1">
      <c r="A53" s="111">
        <v>5</v>
      </c>
      <c r="B53" s="122" t="s">
        <v>19</v>
      </c>
      <c r="C53" s="118">
        <v>1269258</v>
      </c>
      <c r="D53" s="118">
        <v>11</v>
      </c>
      <c r="E53" s="118">
        <v>0</v>
      </c>
      <c r="F53" s="118">
        <v>0</v>
      </c>
      <c r="G53" s="118">
        <f>C53</f>
        <v>1269258</v>
      </c>
      <c r="H53" s="103">
        <f>D53</f>
        <v>11</v>
      </c>
      <c r="I53" s="116"/>
    </row>
    <row r="54" spans="1:9" ht="18" customHeight="1">
      <c r="A54" s="402" t="s">
        <v>10</v>
      </c>
      <c r="B54" s="402"/>
      <c r="C54" s="120">
        <f>SUM(C49:C53)</f>
        <v>5204151</v>
      </c>
      <c r="D54" s="120"/>
      <c r="E54" s="120">
        <f>SUM(E49:E53)</f>
        <v>363000</v>
      </c>
      <c r="F54" s="120"/>
      <c r="G54" s="120">
        <f>SUM(G49:G53)</f>
        <v>5567151</v>
      </c>
      <c r="H54" s="123">
        <f>SUM(H49:H53)</f>
        <v>57</v>
      </c>
      <c r="I54" s="116"/>
    </row>
    <row r="55" spans="1:9" ht="24.95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9" ht="15" customHeight="1">
      <c r="A56" s="404" t="s">
        <v>0</v>
      </c>
      <c r="B56" s="404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9" ht="20.100000000000001" customHeight="1">
      <c r="A57" s="404"/>
      <c r="B57" s="404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9" s="200" customFormat="1" ht="18" customHeight="1">
      <c r="A58" s="125">
        <v>1</v>
      </c>
      <c r="B58" s="122" t="s">
        <v>221</v>
      </c>
      <c r="C58" s="118">
        <v>200000</v>
      </c>
      <c r="D58" s="103">
        <v>1</v>
      </c>
      <c r="E58" s="118">
        <v>0</v>
      </c>
      <c r="F58" s="118">
        <v>0</v>
      </c>
      <c r="G58" s="118">
        <f>C58</f>
        <v>200000</v>
      </c>
      <c r="H58" s="103">
        <v>1</v>
      </c>
      <c r="I58" s="127"/>
    </row>
    <row r="59" spans="1:9" s="200" customFormat="1" ht="18" customHeight="1">
      <c r="A59" s="125">
        <v>2</v>
      </c>
      <c r="B59" s="122" t="s">
        <v>96</v>
      </c>
      <c r="C59" s="118">
        <v>300000</v>
      </c>
      <c r="D59" s="103">
        <v>1</v>
      </c>
      <c r="E59" s="118">
        <v>0</v>
      </c>
      <c r="F59" s="118">
        <v>0</v>
      </c>
      <c r="G59" s="118">
        <f>C59</f>
        <v>300000</v>
      </c>
      <c r="H59" s="103">
        <v>1</v>
      </c>
      <c r="I59" s="127"/>
    </row>
    <row r="60" spans="1:9" s="200" customFormat="1" ht="18" customHeight="1">
      <c r="A60" s="125">
        <v>3</v>
      </c>
      <c r="B60" s="122" t="s">
        <v>97</v>
      </c>
      <c r="C60" s="118">
        <v>200000</v>
      </c>
      <c r="D60" s="103">
        <v>1</v>
      </c>
      <c r="E60" s="118">
        <v>0</v>
      </c>
      <c r="F60" s="118">
        <v>0</v>
      </c>
      <c r="G60" s="118">
        <f>C60</f>
        <v>200000</v>
      </c>
      <c r="H60" s="103">
        <v>1</v>
      </c>
      <c r="I60" s="127"/>
    </row>
    <row r="61" spans="1:9" s="200" customFormat="1" ht="18" customHeight="1">
      <c r="A61" s="125">
        <v>4</v>
      </c>
      <c r="B61" s="122" t="s">
        <v>138</v>
      </c>
      <c r="C61" s="118">
        <v>300000</v>
      </c>
      <c r="D61" s="103">
        <v>1</v>
      </c>
      <c r="E61" s="118">
        <v>0</v>
      </c>
      <c r="F61" s="118">
        <v>0</v>
      </c>
      <c r="G61" s="118">
        <f>C61</f>
        <v>300000</v>
      </c>
      <c r="H61" s="103">
        <v>1</v>
      </c>
      <c r="I61" s="127"/>
    </row>
    <row r="62" spans="1:9" s="200" customFormat="1" ht="18" customHeight="1">
      <c r="A62" s="125">
        <v>5</v>
      </c>
      <c r="B62" s="122" t="s">
        <v>141</v>
      </c>
      <c r="C62" s="118">
        <v>0</v>
      </c>
      <c r="D62" s="118">
        <v>0</v>
      </c>
      <c r="E62" s="118">
        <v>50000</v>
      </c>
      <c r="F62" s="118">
        <v>1</v>
      </c>
      <c r="G62" s="118">
        <f>E62</f>
        <v>50000</v>
      </c>
      <c r="H62" s="103">
        <v>1</v>
      </c>
      <c r="I62" s="127"/>
    </row>
    <row r="63" spans="1:9" s="200" customFormat="1" ht="18" customHeight="1">
      <c r="A63" s="125">
        <v>6</v>
      </c>
      <c r="B63" s="122" t="s">
        <v>125</v>
      </c>
      <c r="C63" s="118">
        <v>0</v>
      </c>
      <c r="D63" s="118">
        <v>0</v>
      </c>
      <c r="E63" s="118">
        <v>50000</v>
      </c>
      <c r="F63" s="118">
        <v>1</v>
      </c>
      <c r="G63" s="118">
        <f>E63</f>
        <v>50000</v>
      </c>
      <c r="H63" s="103">
        <v>1</v>
      </c>
      <c r="I63" s="127"/>
    </row>
    <row r="64" spans="1:9" s="200" customFormat="1" ht="18" customHeight="1">
      <c r="A64" s="125">
        <v>7</v>
      </c>
      <c r="B64" s="126" t="s">
        <v>243</v>
      </c>
      <c r="C64" s="118">
        <v>500000</v>
      </c>
      <c r="D64" s="103">
        <v>1</v>
      </c>
      <c r="E64" s="118">
        <v>0</v>
      </c>
      <c r="F64" s="118">
        <v>0</v>
      </c>
      <c r="G64" s="118">
        <f>C64+E64</f>
        <v>500000</v>
      </c>
      <c r="H64" s="103">
        <v>1</v>
      </c>
      <c r="I64" s="127"/>
    </row>
    <row r="65" spans="1:9" s="200" customFormat="1" ht="18" customHeight="1">
      <c r="A65" s="125">
        <v>8</v>
      </c>
      <c r="B65" s="126" t="s">
        <v>225</v>
      </c>
      <c r="C65" s="118">
        <v>12000000</v>
      </c>
      <c r="D65" s="103">
        <v>1</v>
      </c>
      <c r="E65" s="118">
        <v>0</v>
      </c>
      <c r="F65" s="118">
        <v>0</v>
      </c>
      <c r="G65" s="118">
        <f>C65+E65</f>
        <v>12000000</v>
      </c>
      <c r="H65" s="103">
        <v>1</v>
      </c>
      <c r="I65" s="127"/>
    </row>
    <row r="66" spans="1:9" s="200" customFormat="1" ht="18" customHeight="1">
      <c r="A66" s="125">
        <v>9</v>
      </c>
      <c r="B66" s="126" t="s">
        <v>229</v>
      </c>
      <c r="C66" s="118">
        <v>400000</v>
      </c>
      <c r="D66" s="103">
        <v>1</v>
      </c>
      <c r="E66" s="118">
        <v>0</v>
      </c>
      <c r="F66" s="118">
        <v>0</v>
      </c>
      <c r="G66" s="118">
        <f>C66+E66</f>
        <v>400000</v>
      </c>
      <c r="H66" s="103">
        <v>1</v>
      </c>
      <c r="I66" s="127"/>
    </row>
    <row r="67" spans="1:9" s="200" customFormat="1" ht="18" customHeight="1">
      <c r="A67" s="125">
        <v>10</v>
      </c>
      <c r="B67" s="122" t="s">
        <v>128</v>
      </c>
      <c r="C67" s="118">
        <v>100000</v>
      </c>
      <c r="D67" s="103">
        <v>1</v>
      </c>
      <c r="E67" s="118">
        <v>0</v>
      </c>
      <c r="F67" s="118">
        <v>0</v>
      </c>
      <c r="G67" s="118">
        <f t="shared" ref="G67:G73" si="1">C67</f>
        <v>100000</v>
      </c>
      <c r="H67" s="103">
        <v>1</v>
      </c>
      <c r="I67" s="127"/>
    </row>
    <row r="68" spans="1:9" s="200" customFormat="1" ht="18" customHeight="1">
      <c r="A68" s="125">
        <v>11</v>
      </c>
      <c r="B68" s="122" t="s">
        <v>232</v>
      </c>
      <c r="C68" s="118">
        <v>5000000</v>
      </c>
      <c r="D68" s="103">
        <v>1</v>
      </c>
      <c r="E68" s="118">
        <v>0</v>
      </c>
      <c r="F68" s="118">
        <v>0</v>
      </c>
      <c r="G68" s="118">
        <f t="shared" si="1"/>
        <v>5000000</v>
      </c>
      <c r="H68" s="103">
        <v>1</v>
      </c>
      <c r="I68" s="127"/>
    </row>
    <row r="69" spans="1:9" s="200" customFormat="1" ht="18" customHeight="1">
      <c r="A69" s="125">
        <v>12</v>
      </c>
      <c r="B69" s="122" t="s">
        <v>248</v>
      </c>
      <c r="C69" s="118">
        <v>650000</v>
      </c>
      <c r="D69" s="103">
        <v>1</v>
      </c>
      <c r="E69" s="118">
        <v>0</v>
      </c>
      <c r="F69" s="118">
        <v>0</v>
      </c>
      <c r="G69" s="118">
        <f t="shared" si="1"/>
        <v>650000</v>
      </c>
      <c r="H69" s="103">
        <v>1</v>
      </c>
      <c r="I69" s="127"/>
    </row>
    <row r="70" spans="1:9" s="200" customFormat="1" ht="18" customHeight="1">
      <c r="A70" s="125">
        <v>13</v>
      </c>
      <c r="B70" s="122" t="s">
        <v>249</v>
      </c>
      <c r="C70" s="118">
        <v>1000000</v>
      </c>
      <c r="D70" s="103">
        <v>1</v>
      </c>
      <c r="E70" s="118">
        <v>0</v>
      </c>
      <c r="F70" s="118">
        <v>0</v>
      </c>
      <c r="G70" s="118">
        <f t="shared" si="1"/>
        <v>1000000</v>
      </c>
      <c r="H70" s="103">
        <v>1</v>
      </c>
      <c r="I70" s="127"/>
    </row>
    <row r="71" spans="1:9" s="200" customFormat="1" ht="18" customHeight="1">
      <c r="A71" s="125">
        <v>14</v>
      </c>
      <c r="B71" s="122" t="s">
        <v>100</v>
      </c>
      <c r="C71" s="118">
        <v>1560000</v>
      </c>
      <c r="D71" s="103">
        <v>1</v>
      </c>
      <c r="E71" s="118">
        <v>0</v>
      </c>
      <c r="F71" s="118">
        <v>0</v>
      </c>
      <c r="G71" s="118">
        <f t="shared" si="1"/>
        <v>1560000</v>
      </c>
      <c r="H71" s="103">
        <v>1</v>
      </c>
      <c r="I71" s="127"/>
    </row>
    <row r="72" spans="1:9" s="200" customFormat="1" ht="18" customHeight="1">
      <c r="A72" s="125">
        <v>15</v>
      </c>
      <c r="B72" s="122" t="s">
        <v>95</v>
      </c>
      <c r="C72" s="118">
        <v>250000</v>
      </c>
      <c r="D72" s="103">
        <v>1</v>
      </c>
      <c r="E72" s="118">
        <v>0</v>
      </c>
      <c r="F72" s="118">
        <v>0</v>
      </c>
      <c r="G72" s="118">
        <f t="shared" si="1"/>
        <v>250000</v>
      </c>
      <c r="H72" s="103">
        <v>1</v>
      </c>
      <c r="I72" s="127"/>
    </row>
    <row r="73" spans="1:9" s="200" customFormat="1" ht="18" customHeight="1">
      <c r="A73" s="125">
        <v>16</v>
      </c>
      <c r="B73" s="122" t="s">
        <v>253</v>
      </c>
      <c r="C73" s="118">
        <v>3700000</v>
      </c>
      <c r="D73" s="103"/>
      <c r="E73" s="118"/>
      <c r="F73" s="118"/>
      <c r="G73" s="118">
        <f t="shared" si="1"/>
        <v>3700000</v>
      </c>
      <c r="H73" s="103"/>
      <c r="I73" s="127"/>
    </row>
    <row r="74" spans="1:9" s="200" customFormat="1" ht="18" customHeight="1">
      <c r="A74" s="125">
        <v>17</v>
      </c>
      <c r="B74" s="122" t="s">
        <v>235</v>
      </c>
      <c r="C74" s="118">
        <v>300000</v>
      </c>
      <c r="D74" s="118">
        <v>1</v>
      </c>
      <c r="E74" s="118">
        <v>0</v>
      </c>
      <c r="F74" s="118">
        <v>0</v>
      </c>
      <c r="G74" s="118">
        <v>75000</v>
      </c>
      <c r="H74" s="103">
        <v>1</v>
      </c>
      <c r="I74" s="127"/>
    </row>
    <row r="75" spans="1:9" s="200" customFormat="1" ht="18" customHeight="1">
      <c r="A75" s="125">
        <v>18</v>
      </c>
      <c r="B75" s="122" t="s">
        <v>234</v>
      </c>
      <c r="C75" s="118">
        <v>400000</v>
      </c>
      <c r="D75" s="118">
        <v>1</v>
      </c>
      <c r="E75" s="118">
        <v>0</v>
      </c>
      <c r="F75" s="118">
        <v>0</v>
      </c>
      <c r="G75" s="118">
        <v>250000</v>
      </c>
      <c r="H75" s="103">
        <v>1</v>
      </c>
      <c r="I75" s="127"/>
    </row>
    <row r="76" spans="1:9" s="200" customFormat="1" ht="18" customHeight="1">
      <c r="A76" s="125">
        <v>19</v>
      </c>
      <c r="B76" s="122" t="s">
        <v>129</v>
      </c>
      <c r="C76" s="118">
        <v>200000</v>
      </c>
      <c r="D76" s="118">
        <v>1</v>
      </c>
      <c r="E76" s="118">
        <v>0</v>
      </c>
      <c r="F76" s="118">
        <v>0</v>
      </c>
      <c r="G76" s="118">
        <f t="shared" ref="G76:G88" si="2">C76</f>
        <v>200000</v>
      </c>
      <c r="H76" s="103">
        <v>1</v>
      </c>
      <c r="I76" s="127"/>
    </row>
    <row r="77" spans="1:9" s="200" customFormat="1" ht="18" customHeight="1">
      <c r="A77" s="125">
        <v>20</v>
      </c>
      <c r="B77" s="122" t="s">
        <v>238</v>
      </c>
      <c r="C77" s="118">
        <v>15000000</v>
      </c>
      <c r="D77" s="103">
        <v>1</v>
      </c>
      <c r="E77" s="118">
        <v>0</v>
      </c>
      <c r="F77" s="118">
        <v>0</v>
      </c>
      <c r="G77" s="118">
        <f>C77</f>
        <v>15000000</v>
      </c>
      <c r="H77" s="103">
        <v>1</v>
      </c>
      <c r="I77" s="127"/>
    </row>
    <row r="78" spans="1:9" s="202" customFormat="1" ht="18" customHeight="1">
      <c r="A78" s="125">
        <v>21</v>
      </c>
      <c r="B78" s="2" t="s">
        <v>244</v>
      </c>
      <c r="C78" s="3">
        <v>4250000</v>
      </c>
      <c r="D78" s="3">
        <v>0</v>
      </c>
      <c r="E78" s="3">
        <v>0</v>
      </c>
      <c r="F78" s="3">
        <v>0</v>
      </c>
      <c r="G78" s="3">
        <f t="shared" ref="G78" si="3">C78</f>
        <v>4250000</v>
      </c>
      <c r="H78" s="3">
        <v>0</v>
      </c>
      <c r="I78" s="11"/>
    </row>
    <row r="79" spans="1:9" s="202" customFormat="1" ht="18" customHeight="1">
      <c r="A79" s="125">
        <v>22</v>
      </c>
      <c r="B79" s="2" t="s">
        <v>226</v>
      </c>
      <c r="C79" s="3">
        <v>24665000</v>
      </c>
      <c r="D79" s="3">
        <v>0</v>
      </c>
      <c r="E79" s="3">
        <v>1050000</v>
      </c>
      <c r="F79" s="3">
        <v>0</v>
      </c>
      <c r="G79" s="3">
        <f>C79+E79</f>
        <v>25715000</v>
      </c>
      <c r="H79" s="3">
        <v>0</v>
      </c>
      <c r="I79" s="11"/>
    </row>
    <row r="80" spans="1:9" s="202" customFormat="1" ht="18" customHeight="1">
      <c r="A80" s="125">
        <v>23</v>
      </c>
      <c r="B80" s="2" t="s">
        <v>228</v>
      </c>
      <c r="C80" s="3">
        <v>9512500</v>
      </c>
      <c r="D80" s="3">
        <v>0</v>
      </c>
      <c r="E80" s="3">
        <v>0</v>
      </c>
      <c r="F80" s="3">
        <v>0</v>
      </c>
      <c r="G80" s="3">
        <f t="shared" si="2"/>
        <v>9512500</v>
      </c>
      <c r="H80" s="3">
        <v>0</v>
      </c>
      <c r="I80" s="11"/>
    </row>
    <row r="81" spans="1:9" s="202" customFormat="1" ht="18" customHeight="1">
      <c r="A81" s="125">
        <v>24</v>
      </c>
      <c r="B81" s="2" t="s">
        <v>227</v>
      </c>
      <c r="C81" s="3">
        <v>41050000</v>
      </c>
      <c r="D81" s="3">
        <v>0</v>
      </c>
      <c r="E81" s="3">
        <v>0</v>
      </c>
      <c r="F81" s="3">
        <v>0</v>
      </c>
      <c r="G81" s="3">
        <f t="shared" si="2"/>
        <v>41050000</v>
      </c>
      <c r="H81" s="3">
        <v>0</v>
      </c>
      <c r="I81" s="11"/>
    </row>
    <row r="82" spans="1:9" s="202" customFormat="1" ht="18" customHeight="1">
      <c r="A82" s="125">
        <v>25</v>
      </c>
      <c r="B82" s="2" t="s">
        <v>245</v>
      </c>
      <c r="C82" s="3">
        <v>2800000</v>
      </c>
      <c r="D82" s="3">
        <v>0</v>
      </c>
      <c r="E82" s="3">
        <v>0</v>
      </c>
      <c r="F82" s="3">
        <v>0</v>
      </c>
      <c r="G82" s="3">
        <f t="shared" si="2"/>
        <v>2800000</v>
      </c>
      <c r="H82" s="3">
        <v>0</v>
      </c>
      <c r="I82" s="11"/>
    </row>
    <row r="83" spans="1:9" s="202" customFormat="1" ht="18" customHeight="1">
      <c r="A83" s="125">
        <v>26</v>
      </c>
      <c r="B83" s="2" t="s">
        <v>242</v>
      </c>
      <c r="C83" s="3">
        <v>52085000</v>
      </c>
      <c r="D83" s="3">
        <v>0</v>
      </c>
      <c r="E83" s="3">
        <v>0</v>
      </c>
      <c r="F83" s="3">
        <v>0</v>
      </c>
      <c r="G83" s="3">
        <f t="shared" si="2"/>
        <v>52085000</v>
      </c>
      <c r="H83" s="3">
        <v>0</v>
      </c>
      <c r="I83" s="11"/>
    </row>
    <row r="84" spans="1:9" s="202" customFormat="1" ht="18" customHeight="1">
      <c r="A84" s="125">
        <v>27</v>
      </c>
      <c r="B84" s="2" t="s">
        <v>241</v>
      </c>
      <c r="C84" s="3">
        <v>10750000</v>
      </c>
      <c r="D84" s="3">
        <v>0</v>
      </c>
      <c r="E84" s="3">
        <v>0</v>
      </c>
      <c r="F84" s="3">
        <v>0</v>
      </c>
      <c r="G84" s="3">
        <f t="shared" si="2"/>
        <v>10750000</v>
      </c>
      <c r="H84" s="3">
        <v>0</v>
      </c>
      <c r="I84" s="11"/>
    </row>
    <row r="85" spans="1:9" s="202" customFormat="1" ht="18" customHeight="1">
      <c r="A85" s="125">
        <v>28</v>
      </c>
      <c r="B85" s="2" t="s">
        <v>240</v>
      </c>
      <c r="C85" s="3">
        <v>10305000</v>
      </c>
      <c r="D85" s="3">
        <v>0</v>
      </c>
      <c r="E85" s="3">
        <v>0</v>
      </c>
      <c r="F85" s="3">
        <v>0</v>
      </c>
      <c r="G85" s="3">
        <f t="shared" si="2"/>
        <v>10305000</v>
      </c>
      <c r="H85" s="3">
        <v>0</v>
      </c>
      <c r="I85" s="11"/>
    </row>
    <row r="86" spans="1:9" s="202" customFormat="1" ht="18" customHeight="1">
      <c r="A86" s="125">
        <v>29</v>
      </c>
      <c r="B86" s="2" t="s">
        <v>247</v>
      </c>
      <c r="C86" s="3">
        <v>6950000</v>
      </c>
      <c r="D86" s="3">
        <v>0</v>
      </c>
      <c r="E86" s="3">
        <v>0</v>
      </c>
      <c r="F86" s="3">
        <v>0</v>
      </c>
      <c r="G86" s="3">
        <f t="shared" si="2"/>
        <v>6950000</v>
      </c>
      <c r="H86" s="3">
        <v>0</v>
      </c>
      <c r="I86" s="11"/>
    </row>
    <row r="87" spans="1:9" s="202" customFormat="1" ht="18" customHeight="1">
      <c r="A87" s="125">
        <v>30</v>
      </c>
      <c r="B87" s="2" t="s">
        <v>246</v>
      </c>
      <c r="C87" s="3">
        <v>23336000</v>
      </c>
      <c r="D87" s="3">
        <v>0</v>
      </c>
      <c r="E87" s="3">
        <v>0</v>
      </c>
      <c r="F87" s="3">
        <v>0</v>
      </c>
      <c r="G87" s="3">
        <f t="shared" si="2"/>
        <v>23336000</v>
      </c>
      <c r="H87" s="3">
        <v>0</v>
      </c>
      <c r="I87" s="11"/>
    </row>
    <row r="88" spans="1:9" s="202" customFormat="1" ht="18" customHeight="1">
      <c r="A88" s="125">
        <v>31</v>
      </c>
      <c r="B88" s="2" t="s">
        <v>190</v>
      </c>
      <c r="C88" s="3">
        <v>14040000</v>
      </c>
      <c r="D88" s="3">
        <v>0</v>
      </c>
      <c r="E88" s="3">
        <v>0</v>
      </c>
      <c r="F88" s="3">
        <v>0</v>
      </c>
      <c r="G88" s="3">
        <f t="shared" si="2"/>
        <v>14040000</v>
      </c>
      <c r="H88" s="3">
        <v>0</v>
      </c>
      <c r="I88" s="11"/>
    </row>
    <row r="89" spans="1:9" s="202" customFormat="1" ht="18" customHeight="1">
      <c r="A89" s="125">
        <v>32</v>
      </c>
      <c r="B89" s="2" t="s">
        <v>230</v>
      </c>
      <c r="C89" s="3">
        <v>3990000</v>
      </c>
      <c r="D89" s="3">
        <v>0</v>
      </c>
      <c r="E89" s="3">
        <v>0</v>
      </c>
      <c r="F89" s="3">
        <v>0</v>
      </c>
      <c r="G89" s="3">
        <v>4390000</v>
      </c>
      <c r="H89" s="3">
        <v>0</v>
      </c>
      <c r="I89" s="11"/>
    </row>
    <row r="90" spans="1:9" s="202" customFormat="1" ht="18" customHeight="1">
      <c r="A90" s="125">
        <v>33</v>
      </c>
      <c r="B90" s="2" t="s">
        <v>231</v>
      </c>
      <c r="C90" s="3">
        <v>27152000</v>
      </c>
      <c r="D90" s="3">
        <v>0</v>
      </c>
      <c r="E90" s="3">
        <v>0</v>
      </c>
      <c r="F90" s="3">
        <v>0</v>
      </c>
      <c r="G90" s="3">
        <f t="shared" ref="G90:G94" si="4">C90</f>
        <v>27152000</v>
      </c>
      <c r="H90" s="3">
        <v>0</v>
      </c>
      <c r="I90" s="11"/>
    </row>
    <row r="91" spans="1:9" s="202" customFormat="1" ht="18" customHeight="1">
      <c r="A91" s="125">
        <v>34</v>
      </c>
      <c r="B91" s="2" t="s">
        <v>233</v>
      </c>
      <c r="C91" s="3">
        <v>16300000</v>
      </c>
      <c r="D91" s="3">
        <v>0</v>
      </c>
      <c r="E91" s="3">
        <v>0</v>
      </c>
      <c r="F91" s="3">
        <v>0</v>
      </c>
      <c r="G91" s="3">
        <f t="shared" si="4"/>
        <v>16300000</v>
      </c>
      <c r="H91" s="3">
        <v>0</v>
      </c>
      <c r="I91" s="11"/>
    </row>
    <row r="92" spans="1:9" s="202" customFormat="1" ht="18" customHeight="1">
      <c r="A92" s="125">
        <v>35</v>
      </c>
      <c r="B92" s="2" t="s">
        <v>237</v>
      </c>
      <c r="C92" s="3">
        <v>43820000</v>
      </c>
      <c r="D92" s="3">
        <v>0</v>
      </c>
      <c r="E92" s="3">
        <v>0</v>
      </c>
      <c r="F92" s="3">
        <v>0</v>
      </c>
      <c r="G92" s="3">
        <f t="shared" si="4"/>
        <v>43820000</v>
      </c>
      <c r="H92" s="3">
        <v>0</v>
      </c>
      <c r="I92" s="11"/>
    </row>
    <row r="93" spans="1:9" s="200" customFormat="1" ht="18" customHeight="1">
      <c r="A93" s="125">
        <v>36</v>
      </c>
      <c r="B93" s="122" t="s">
        <v>236</v>
      </c>
      <c r="C93" s="118">
        <v>1050000</v>
      </c>
      <c r="D93" s="118">
        <v>0</v>
      </c>
      <c r="E93" s="118">
        <v>0</v>
      </c>
      <c r="F93" s="118">
        <v>0</v>
      </c>
      <c r="G93" s="118">
        <f t="shared" si="4"/>
        <v>1050000</v>
      </c>
      <c r="H93" s="118">
        <v>0</v>
      </c>
      <c r="I93" s="127"/>
    </row>
    <row r="94" spans="1:9" s="200" customFormat="1" ht="18" customHeight="1">
      <c r="A94" s="125">
        <v>37</v>
      </c>
      <c r="B94" s="122" t="s">
        <v>239</v>
      </c>
      <c r="C94" s="118">
        <v>400000</v>
      </c>
      <c r="D94" s="118">
        <v>0</v>
      </c>
      <c r="E94" s="118">
        <v>0</v>
      </c>
      <c r="F94" s="118">
        <v>0</v>
      </c>
      <c r="G94" s="118">
        <f t="shared" si="4"/>
        <v>400000</v>
      </c>
      <c r="H94" s="118">
        <v>0</v>
      </c>
      <c r="I94" s="127"/>
    </row>
    <row r="95" spans="1:9" ht="18" customHeight="1">
      <c r="A95" s="408" t="s">
        <v>11</v>
      </c>
      <c r="B95" s="408"/>
      <c r="C95" s="120">
        <f t="shared" ref="C95:H95" si="5">SUM(C58:C94)</f>
        <v>334515500</v>
      </c>
      <c r="D95" s="120">
        <f t="shared" si="5"/>
        <v>17</v>
      </c>
      <c r="E95" s="120">
        <f t="shared" si="5"/>
        <v>1150000</v>
      </c>
      <c r="F95" s="120">
        <f t="shared" si="5"/>
        <v>2</v>
      </c>
      <c r="G95" s="120">
        <f t="shared" si="5"/>
        <v>335690500</v>
      </c>
      <c r="H95" s="120">
        <f t="shared" si="5"/>
        <v>19</v>
      </c>
      <c r="I95" s="122"/>
    </row>
    <row r="96" spans="1:9" s="19" customFormat="1" ht="24.95" customHeight="1">
      <c r="A96" s="82" t="s">
        <v>69</v>
      </c>
      <c r="B96" s="328" t="s">
        <v>67</v>
      </c>
      <c r="C96" s="329"/>
      <c r="D96" s="329"/>
      <c r="E96" s="329"/>
      <c r="F96" s="329"/>
      <c r="G96" s="329"/>
      <c r="H96" s="329"/>
      <c r="I96" s="330"/>
    </row>
    <row r="97" spans="1:9" s="19" customFormat="1" ht="24.95" customHeight="1">
      <c r="A97" s="204" t="s">
        <v>52</v>
      </c>
      <c r="B97" s="203" t="s">
        <v>65</v>
      </c>
      <c r="C97" s="205"/>
      <c r="D97" s="205"/>
      <c r="E97" s="205"/>
      <c r="F97" s="205"/>
      <c r="G97" s="205"/>
      <c r="H97" s="205"/>
      <c r="I97" s="206"/>
    </row>
    <row r="98" spans="1:9" s="19" customFormat="1" ht="27.95" customHeight="1" thickBot="1">
      <c r="A98" s="207" t="s">
        <v>0</v>
      </c>
      <c r="B98" s="208" t="s">
        <v>53</v>
      </c>
      <c r="C98" s="85" t="s">
        <v>54</v>
      </c>
      <c r="D98" s="321" t="s">
        <v>55</v>
      </c>
      <c r="E98" s="321"/>
      <c r="F98" s="321" t="s">
        <v>56</v>
      </c>
      <c r="G98" s="321"/>
      <c r="H98" s="321" t="s">
        <v>57</v>
      </c>
      <c r="I98" s="321"/>
    </row>
    <row r="99" spans="1:9" s="19" customFormat="1" ht="17.100000000000001" customHeight="1">
      <c r="A99" s="213" t="s">
        <v>255</v>
      </c>
      <c r="B99" s="209" t="s">
        <v>256</v>
      </c>
      <c r="C99" s="210" t="s">
        <v>61</v>
      </c>
      <c r="D99" s="302" t="s">
        <v>13</v>
      </c>
      <c r="E99" s="302"/>
      <c r="F99" s="501" t="s">
        <v>257</v>
      </c>
      <c r="G99" s="501"/>
      <c r="H99" s="492">
        <v>8650000</v>
      </c>
      <c r="I99" s="492"/>
    </row>
    <row r="100" spans="1:9" s="19" customFormat="1" ht="17.100000000000001" customHeight="1">
      <c r="A100" s="64" t="s">
        <v>258</v>
      </c>
      <c r="B100" s="211" t="s">
        <v>256</v>
      </c>
      <c r="C100" s="76" t="s">
        <v>61</v>
      </c>
      <c r="D100" s="264" t="s">
        <v>13</v>
      </c>
      <c r="E100" s="264"/>
      <c r="F100" s="497" t="s">
        <v>257</v>
      </c>
      <c r="G100" s="497"/>
      <c r="H100" s="492">
        <v>3150000</v>
      </c>
      <c r="I100" s="492"/>
    </row>
    <row r="101" spans="1:9" s="19" customFormat="1" ht="17.100000000000001" customHeight="1">
      <c r="A101" s="64" t="s">
        <v>259</v>
      </c>
      <c r="B101" s="211" t="s">
        <v>256</v>
      </c>
      <c r="C101" s="76" t="s">
        <v>61</v>
      </c>
      <c r="D101" s="264" t="s">
        <v>13</v>
      </c>
      <c r="E101" s="264"/>
      <c r="F101" s="497" t="s">
        <v>257</v>
      </c>
      <c r="G101" s="497"/>
      <c r="H101" s="492">
        <v>3600000</v>
      </c>
      <c r="I101" s="492"/>
    </row>
    <row r="102" spans="1:9" s="19" customFormat="1" ht="17.100000000000001" customHeight="1">
      <c r="A102" s="64" t="s">
        <v>260</v>
      </c>
      <c r="B102" s="211" t="s">
        <v>256</v>
      </c>
      <c r="C102" s="76" t="s">
        <v>61</v>
      </c>
      <c r="D102" s="264" t="s">
        <v>13</v>
      </c>
      <c r="E102" s="264"/>
      <c r="F102" s="497" t="s">
        <v>257</v>
      </c>
      <c r="G102" s="497"/>
      <c r="H102" s="492">
        <v>3000000</v>
      </c>
      <c r="I102" s="492"/>
    </row>
    <row r="103" spans="1:9" s="19" customFormat="1" ht="17.100000000000001" customHeight="1">
      <c r="A103" s="64" t="s">
        <v>261</v>
      </c>
      <c r="B103" s="211" t="s">
        <v>262</v>
      </c>
      <c r="C103" s="76" t="s">
        <v>61</v>
      </c>
      <c r="D103" s="264" t="s">
        <v>13</v>
      </c>
      <c r="E103" s="264"/>
      <c r="F103" s="497" t="s">
        <v>257</v>
      </c>
      <c r="G103" s="497"/>
      <c r="H103" s="492">
        <v>14970000</v>
      </c>
      <c r="I103" s="492"/>
    </row>
    <row r="104" spans="1:9" s="19" customFormat="1" ht="17.100000000000001" customHeight="1">
      <c r="A104" s="64" t="s">
        <v>264</v>
      </c>
      <c r="B104" s="211" t="s">
        <v>262</v>
      </c>
      <c r="C104" s="40" t="s">
        <v>58</v>
      </c>
      <c r="D104" s="264" t="s">
        <v>146</v>
      </c>
      <c r="E104" s="264"/>
      <c r="F104" s="500" t="s">
        <v>263</v>
      </c>
      <c r="G104" s="500"/>
      <c r="H104" s="492">
        <v>3395000</v>
      </c>
      <c r="I104" s="492"/>
    </row>
    <row r="105" spans="1:9" s="19" customFormat="1" ht="17.100000000000001" customHeight="1">
      <c r="A105" s="64" t="s">
        <v>265</v>
      </c>
      <c r="B105" s="211" t="s">
        <v>262</v>
      </c>
      <c r="C105" s="40" t="s">
        <v>58</v>
      </c>
      <c r="D105" s="264" t="s">
        <v>123</v>
      </c>
      <c r="E105" s="264"/>
      <c r="F105" s="500" t="s">
        <v>263</v>
      </c>
      <c r="G105" s="500"/>
      <c r="H105" s="492">
        <v>1009176</v>
      </c>
      <c r="I105" s="492"/>
    </row>
    <row r="106" spans="1:9" s="19" customFormat="1" ht="24.95" customHeight="1">
      <c r="A106" s="64" t="s">
        <v>268</v>
      </c>
      <c r="B106" s="211" t="s">
        <v>266</v>
      </c>
      <c r="C106" s="40" t="s">
        <v>58</v>
      </c>
      <c r="D106" s="264" t="s">
        <v>13</v>
      </c>
      <c r="E106" s="264"/>
      <c r="F106" s="500" t="s">
        <v>267</v>
      </c>
      <c r="G106" s="500"/>
      <c r="H106" s="492">
        <v>10000000</v>
      </c>
      <c r="I106" s="492"/>
    </row>
    <row r="107" spans="1:9" s="19" customFormat="1" ht="17.100000000000001" customHeight="1">
      <c r="A107" s="64" t="s">
        <v>270</v>
      </c>
      <c r="B107" s="211" t="s">
        <v>266</v>
      </c>
      <c r="C107" s="40" t="s">
        <v>61</v>
      </c>
      <c r="D107" s="264" t="s">
        <v>13</v>
      </c>
      <c r="E107" s="264"/>
      <c r="F107" s="497" t="s">
        <v>269</v>
      </c>
      <c r="G107" s="497"/>
      <c r="H107" s="492">
        <v>7000000</v>
      </c>
      <c r="I107" s="492"/>
    </row>
    <row r="108" spans="1:9" s="19" customFormat="1" ht="17.100000000000001" customHeight="1">
      <c r="A108" s="64" t="s">
        <v>271</v>
      </c>
      <c r="B108" s="211" t="s">
        <v>266</v>
      </c>
      <c r="C108" s="40" t="s">
        <v>61</v>
      </c>
      <c r="D108" s="264" t="s">
        <v>13</v>
      </c>
      <c r="E108" s="264"/>
      <c r="F108" s="497" t="s">
        <v>269</v>
      </c>
      <c r="G108" s="497"/>
      <c r="H108" s="492">
        <v>5000000</v>
      </c>
      <c r="I108" s="492"/>
    </row>
    <row r="109" spans="1:9" s="19" customFormat="1" ht="17.100000000000001" customHeight="1">
      <c r="A109" s="64" t="s">
        <v>272</v>
      </c>
      <c r="B109" s="211" t="s">
        <v>266</v>
      </c>
      <c r="C109" s="40" t="s">
        <v>61</v>
      </c>
      <c r="D109" s="264" t="s">
        <v>13</v>
      </c>
      <c r="E109" s="264"/>
      <c r="F109" s="497" t="s">
        <v>269</v>
      </c>
      <c r="G109" s="497"/>
      <c r="H109" s="492">
        <v>5000000</v>
      </c>
      <c r="I109" s="492"/>
    </row>
    <row r="110" spans="1:9" s="19" customFormat="1" ht="17.100000000000001" customHeight="1">
      <c r="A110" s="64" t="s">
        <v>273</v>
      </c>
      <c r="B110" s="211" t="s">
        <v>266</v>
      </c>
      <c r="C110" s="40" t="s">
        <v>61</v>
      </c>
      <c r="D110" s="264" t="s">
        <v>13</v>
      </c>
      <c r="E110" s="264"/>
      <c r="F110" s="497" t="s">
        <v>269</v>
      </c>
      <c r="G110" s="497"/>
      <c r="H110" s="492">
        <v>17750000</v>
      </c>
      <c r="I110" s="492"/>
    </row>
    <row r="111" spans="1:9" s="19" customFormat="1" ht="17.100000000000001" customHeight="1">
      <c r="A111" s="64" t="s">
        <v>275</v>
      </c>
      <c r="B111" s="211" t="s">
        <v>266</v>
      </c>
      <c r="C111" s="40" t="s">
        <v>58</v>
      </c>
      <c r="D111" s="264" t="s">
        <v>13</v>
      </c>
      <c r="E111" s="264"/>
      <c r="F111" s="497" t="s">
        <v>274</v>
      </c>
      <c r="G111" s="497"/>
      <c r="H111" s="492">
        <v>1500000</v>
      </c>
      <c r="I111" s="492"/>
    </row>
    <row r="112" spans="1:9" s="19" customFormat="1" ht="17.100000000000001" customHeight="1">
      <c r="A112" s="64" t="s">
        <v>276</v>
      </c>
      <c r="B112" s="211" t="s">
        <v>266</v>
      </c>
      <c r="C112" s="40" t="s">
        <v>58</v>
      </c>
      <c r="D112" s="264" t="s">
        <v>13</v>
      </c>
      <c r="E112" s="264"/>
      <c r="F112" s="497" t="s">
        <v>274</v>
      </c>
      <c r="G112" s="497"/>
      <c r="H112" s="492">
        <v>2000000</v>
      </c>
      <c r="I112" s="492"/>
    </row>
    <row r="113" spans="1:9" s="19" customFormat="1" ht="18.95" customHeight="1">
      <c r="A113" s="64" t="s">
        <v>277</v>
      </c>
      <c r="B113" s="211" t="s">
        <v>266</v>
      </c>
      <c r="C113" s="40" t="s">
        <v>58</v>
      </c>
      <c r="D113" s="264" t="s">
        <v>13</v>
      </c>
      <c r="E113" s="264"/>
      <c r="F113" s="497" t="s">
        <v>274</v>
      </c>
      <c r="G113" s="497"/>
      <c r="H113" s="492">
        <v>2000000</v>
      </c>
      <c r="I113" s="492"/>
    </row>
    <row r="114" spans="1:9" s="19" customFormat="1" ht="18.95" customHeight="1">
      <c r="A114" s="64" t="s">
        <v>278</v>
      </c>
      <c r="B114" s="211" t="s">
        <v>266</v>
      </c>
      <c r="C114" s="40" t="s">
        <v>61</v>
      </c>
      <c r="D114" s="264" t="s">
        <v>13</v>
      </c>
      <c r="E114" s="264"/>
      <c r="F114" s="497" t="s">
        <v>257</v>
      </c>
      <c r="G114" s="497"/>
      <c r="H114" s="492">
        <v>2500000</v>
      </c>
      <c r="I114" s="492"/>
    </row>
    <row r="115" spans="1:9" s="19" customFormat="1" ht="18.95" customHeight="1">
      <c r="A115" s="64" t="s">
        <v>279</v>
      </c>
      <c r="B115" s="211" t="s">
        <v>266</v>
      </c>
      <c r="C115" s="40" t="s">
        <v>61</v>
      </c>
      <c r="D115" s="264" t="s">
        <v>13</v>
      </c>
      <c r="E115" s="264"/>
      <c r="F115" s="497" t="s">
        <v>257</v>
      </c>
      <c r="G115" s="497"/>
      <c r="H115" s="492">
        <v>5500000</v>
      </c>
      <c r="I115" s="492"/>
    </row>
    <row r="116" spans="1:9" s="19" customFormat="1" ht="18.95" customHeight="1">
      <c r="A116" s="64" t="s">
        <v>280</v>
      </c>
      <c r="B116" s="211" t="s">
        <v>266</v>
      </c>
      <c r="C116" s="40" t="s">
        <v>61</v>
      </c>
      <c r="D116" s="264" t="s">
        <v>13</v>
      </c>
      <c r="E116" s="264"/>
      <c r="F116" s="500" t="s">
        <v>269</v>
      </c>
      <c r="G116" s="500"/>
      <c r="H116" s="492">
        <v>4000000</v>
      </c>
      <c r="I116" s="492"/>
    </row>
    <row r="117" spans="1:9" s="19" customFormat="1" ht="18.95" customHeight="1">
      <c r="A117" s="64" t="s">
        <v>282</v>
      </c>
      <c r="B117" s="211" t="s">
        <v>281</v>
      </c>
      <c r="C117" s="40" t="s">
        <v>61</v>
      </c>
      <c r="D117" s="264" t="s">
        <v>13</v>
      </c>
      <c r="E117" s="264"/>
      <c r="F117" s="497" t="s">
        <v>257</v>
      </c>
      <c r="G117" s="497"/>
      <c r="H117" s="498">
        <v>2100000</v>
      </c>
      <c r="I117" s="499"/>
    </row>
    <row r="118" spans="1:9" s="19" customFormat="1" ht="18.95" customHeight="1">
      <c r="A118" s="64" t="s">
        <v>283</v>
      </c>
      <c r="B118" s="211" t="s">
        <v>281</v>
      </c>
      <c r="C118" s="40" t="s">
        <v>61</v>
      </c>
      <c r="D118" s="264" t="s">
        <v>13</v>
      </c>
      <c r="E118" s="264"/>
      <c r="F118" s="497" t="s">
        <v>257</v>
      </c>
      <c r="G118" s="497"/>
      <c r="H118" s="498">
        <v>3550000</v>
      </c>
      <c r="I118" s="499"/>
    </row>
    <row r="119" spans="1:9" s="19" customFormat="1" ht="18.95" customHeight="1">
      <c r="A119" s="64" t="s">
        <v>284</v>
      </c>
      <c r="B119" s="211" t="s">
        <v>281</v>
      </c>
      <c r="C119" s="40" t="s">
        <v>61</v>
      </c>
      <c r="D119" s="264" t="s">
        <v>13</v>
      </c>
      <c r="E119" s="264"/>
      <c r="F119" s="497" t="s">
        <v>257</v>
      </c>
      <c r="G119" s="497"/>
      <c r="H119" s="498">
        <v>3660000</v>
      </c>
      <c r="I119" s="499"/>
    </row>
    <row r="120" spans="1:9" s="19" customFormat="1" ht="18.95" customHeight="1">
      <c r="A120" s="64" t="s">
        <v>285</v>
      </c>
      <c r="B120" s="211" t="s">
        <v>281</v>
      </c>
      <c r="C120" s="40" t="s">
        <v>61</v>
      </c>
      <c r="D120" s="264" t="s">
        <v>13</v>
      </c>
      <c r="E120" s="264"/>
      <c r="F120" s="497" t="s">
        <v>257</v>
      </c>
      <c r="G120" s="497"/>
      <c r="H120" s="498">
        <v>17950000</v>
      </c>
      <c r="I120" s="499"/>
    </row>
    <row r="121" spans="1:9" s="19" customFormat="1" ht="18.95" customHeight="1">
      <c r="A121" s="64" t="s">
        <v>287</v>
      </c>
      <c r="B121" s="211" t="s">
        <v>286</v>
      </c>
      <c r="C121" s="40" t="s">
        <v>61</v>
      </c>
      <c r="D121" s="264" t="s">
        <v>13</v>
      </c>
      <c r="E121" s="264"/>
      <c r="F121" s="497" t="s">
        <v>257</v>
      </c>
      <c r="G121" s="497"/>
      <c r="H121" s="498">
        <v>8652000</v>
      </c>
      <c r="I121" s="499"/>
    </row>
    <row r="122" spans="1:9" s="19" customFormat="1" ht="18.95" customHeight="1">
      <c r="A122" s="64" t="s">
        <v>289</v>
      </c>
      <c r="B122" s="211" t="s">
        <v>288</v>
      </c>
      <c r="C122" s="40" t="s">
        <v>61</v>
      </c>
      <c r="D122" s="264" t="s">
        <v>13</v>
      </c>
      <c r="E122" s="264"/>
      <c r="F122" s="497" t="s">
        <v>257</v>
      </c>
      <c r="G122" s="497"/>
      <c r="H122" s="498">
        <v>1320000</v>
      </c>
      <c r="I122" s="499"/>
    </row>
    <row r="123" spans="1:9" s="19" customFormat="1" ht="18.95" customHeight="1">
      <c r="A123" s="64" t="s">
        <v>290</v>
      </c>
      <c r="B123" s="211" t="s">
        <v>288</v>
      </c>
      <c r="C123" s="40" t="s">
        <v>61</v>
      </c>
      <c r="D123" s="264" t="s">
        <v>13</v>
      </c>
      <c r="E123" s="264"/>
      <c r="F123" s="497" t="s">
        <v>257</v>
      </c>
      <c r="G123" s="497"/>
      <c r="H123" s="498">
        <v>850000</v>
      </c>
      <c r="I123" s="499"/>
    </row>
    <row r="124" spans="1:9" s="19" customFormat="1" ht="18.95" customHeight="1">
      <c r="A124" s="64" t="s">
        <v>292</v>
      </c>
      <c r="B124" s="211" t="s">
        <v>291</v>
      </c>
      <c r="C124" s="40" t="s">
        <v>61</v>
      </c>
      <c r="D124" s="264" t="s">
        <v>13</v>
      </c>
      <c r="E124" s="264"/>
      <c r="F124" s="497" t="s">
        <v>269</v>
      </c>
      <c r="G124" s="497"/>
      <c r="H124" s="492">
        <v>5000000</v>
      </c>
      <c r="I124" s="492"/>
    </row>
    <row r="125" spans="1:9" s="19" customFormat="1" ht="18.95" customHeight="1">
      <c r="A125" s="64" t="s">
        <v>293</v>
      </c>
      <c r="B125" s="211" t="s">
        <v>291</v>
      </c>
      <c r="C125" s="40" t="s">
        <v>58</v>
      </c>
      <c r="D125" s="264" t="s">
        <v>13</v>
      </c>
      <c r="E125" s="264"/>
      <c r="F125" s="497" t="s">
        <v>274</v>
      </c>
      <c r="G125" s="497"/>
      <c r="H125" s="492">
        <v>3000000</v>
      </c>
      <c r="I125" s="492"/>
    </row>
    <row r="126" spans="1:9" s="19" customFormat="1" ht="18.95" customHeight="1">
      <c r="A126" s="64" t="s">
        <v>294</v>
      </c>
      <c r="B126" s="211" t="s">
        <v>291</v>
      </c>
      <c r="C126" s="40" t="s">
        <v>58</v>
      </c>
      <c r="D126" s="264" t="s">
        <v>13</v>
      </c>
      <c r="E126" s="264"/>
      <c r="F126" s="497" t="s">
        <v>274</v>
      </c>
      <c r="G126" s="497"/>
      <c r="H126" s="492">
        <v>2000000</v>
      </c>
      <c r="I126" s="492"/>
    </row>
    <row r="127" spans="1:9" s="19" customFormat="1" ht="18.95" customHeight="1">
      <c r="A127" s="64" t="s">
        <v>295</v>
      </c>
      <c r="B127" s="211" t="s">
        <v>291</v>
      </c>
      <c r="C127" s="40" t="s">
        <v>58</v>
      </c>
      <c r="D127" s="264" t="s">
        <v>13</v>
      </c>
      <c r="E127" s="264"/>
      <c r="F127" s="497" t="s">
        <v>274</v>
      </c>
      <c r="G127" s="497"/>
      <c r="H127" s="492">
        <v>2000000</v>
      </c>
      <c r="I127" s="492"/>
    </row>
    <row r="128" spans="1:9" s="19" customFormat="1" ht="18.95" customHeight="1">
      <c r="A128" s="64" t="s">
        <v>296</v>
      </c>
      <c r="B128" s="211" t="s">
        <v>291</v>
      </c>
      <c r="C128" s="40" t="s">
        <v>58</v>
      </c>
      <c r="D128" s="264" t="s">
        <v>13</v>
      </c>
      <c r="E128" s="264"/>
      <c r="F128" s="497" t="s">
        <v>274</v>
      </c>
      <c r="G128" s="497"/>
      <c r="H128" s="492">
        <v>2000000</v>
      </c>
      <c r="I128" s="492"/>
    </row>
    <row r="129" spans="1:9" s="19" customFormat="1" ht="18.95" customHeight="1">
      <c r="A129" s="64" t="s">
        <v>297</v>
      </c>
      <c r="B129" s="211" t="s">
        <v>291</v>
      </c>
      <c r="C129" s="40" t="s">
        <v>58</v>
      </c>
      <c r="D129" s="264" t="s">
        <v>13</v>
      </c>
      <c r="E129" s="264"/>
      <c r="F129" s="497" t="s">
        <v>274</v>
      </c>
      <c r="G129" s="497"/>
      <c r="H129" s="492">
        <v>2000000</v>
      </c>
      <c r="I129" s="492"/>
    </row>
    <row r="130" spans="1:9" s="19" customFormat="1" ht="18.95" customHeight="1">
      <c r="A130" s="64" t="s">
        <v>298</v>
      </c>
      <c r="B130" s="211" t="s">
        <v>291</v>
      </c>
      <c r="C130" s="40" t="s">
        <v>58</v>
      </c>
      <c r="D130" s="264" t="s">
        <v>13</v>
      </c>
      <c r="E130" s="264"/>
      <c r="F130" s="497" t="s">
        <v>274</v>
      </c>
      <c r="G130" s="497"/>
      <c r="H130" s="492">
        <v>1500000</v>
      </c>
      <c r="I130" s="492"/>
    </row>
    <row r="131" spans="1:9" s="19" customFormat="1" ht="18.95" customHeight="1">
      <c r="A131" s="64" t="s">
        <v>299</v>
      </c>
      <c r="B131" s="211" t="s">
        <v>291</v>
      </c>
      <c r="C131" s="40" t="s">
        <v>58</v>
      </c>
      <c r="D131" s="264" t="s">
        <v>13</v>
      </c>
      <c r="E131" s="264"/>
      <c r="F131" s="497" t="s">
        <v>274</v>
      </c>
      <c r="G131" s="497"/>
      <c r="H131" s="492">
        <v>2000000</v>
      </c>
      <c r="I131" s="492"/>
    </row>
    <row r="132" spans="1:9" s="19" customFormat="1" ht="18.95" customHeight="1">
      <c r="A132" s="64" t="s">
        <v>300</v>
      </c>
      <c r="B132" s="211" t="s">
        <v>291</v>
      </c>
      <c r="C132" s="40" t="s">
        <v>58</v>
      </c>
      <c r="D132" s="264" t="s">
        <v>13</v>
      </c>
      <c r="E132" s="264"/>
      <c r="F132" s="497" t="s">
        <v>274</v>
      </c>
      <c r="G132" s="497"/>
      <c r="H132" s="492">
        <v>1000000</v>
      </c>
      <c r="I132" s="492"/>
    </row>
    <row r="133" spans="1:9" s="19" customFormat="1" ht="18.95" customHeight="1">
      <c r="A133" s="64" t="s">
        <v>301</v>
      </c>
      <c r="B133" s="211" t="s">
        <v>291</v>
      </c>
      <c r="C133" s="40" t="s">
        <v>58</v>
      </c>
      <c r="D133" s="264" t="s">
        <v>13</v>
      </c>
      <c r="E133" s="264"/>
      <c r="F133" s="497" t="s">
        <v>269</v>
      </c>
      <c r="G133" s="497"/>
      <c r="H133" s="492">
        <v>2000000</v>
      </c>
      <c r="I133" s="492"/>
    </row>
    <row r="134" spans="1:9" s="19" customFormat="1" ht="18.95" customHeight="1">
      <c r="A134" s="64" t="s">
        <v>302</v>
      </c>
      <c r="B134" s="211" t="s">
        <v>291</v>
      </c>
      <c r="C134" s="40" t="s">
        <v>58</v>
      </c>
      <c r="D134" s="264" t="s">
        <v>13</v>
      </c>
      <c r="E134" s="264"/>
      <c r="F134" s="497" t="s">
        <v>269</v>
      </c>
      <c r="G134" s="497"/>
      <c r="H134" s="492">
        <v>1500000</v>
      </c>
      <c r="I134" s="492"/>
    </row>
    <row r="135" spans="1:9" s="19" customFormat="1" ht="18.95" customHeight="1">
      <c r="A135" s="64" t="s">
        <v>303</v>
      </c>
      <c r="B135" s="211" t="s">
        <v>291</v>
      </c>
      <c r="C135" s="40" t="s">
        <v>58</v>
      </c>
      <c r="D135" s="264" t="s">
        <v>13</v>
      </c>
      <c r="E135" s="264"/>
      <c r="F135" s="497" t="s">
        <v>269</v>
      </c>
      <c r="G135" s="497"/>
      <c r="H135" s="492">
        <v>1500000</v>
      </c>
      <c r="I135" s="492"/>
    </row>
    <row r="136" spans="1:9" s="19" customFormat="1" ht="18.95" customHeight="1">
      <c r="A136" s="64" t="s">
        <v>305</v>
      </c>
      <c r="B136" s="211" t="s">
        <v>291</v>
      </c>
      <c r="C136" s="40" t="s">
        <v>58</v>
      </c>
      <c r="D136" s="264" t="s">
        <v>13</v>
      </c>
      <c r="E136" s="264"/>
      <c r="F136" s="310" t="s">
        <v>304</v>
      </c>
      <c r="G136" s="311"/>
      <c r="H136" s="492">
        <v>8500000</v>
      </c>
      <c r="I136" s="492"/>
    </row>
    <row r="137" spans="1:9" s="19" customFormat="1" ht="18.95" customHeight="1">
      <c r="A137" s="64" t="s">
        <v>306</v>
      </c>
      <c r="B137" s="211" t="s">
        <v>291</v>
      </c>
      <c r="C137" s="40" t="s">
        <v>61</v>
      </c>
      <c r="D137" s="264" t="s">
        <v>13</v>
      </c>
      <c r="E137" s="264"/>
      <c r="F137" s="497" t="s">
        <v>257</v>
      </c>
      <c r="G137" s="497"/>
      <c r="H137" s="492">
        <v>500000</v>
      </c>
      <c r="I137" s="492"/>
    </row>
    <row r="138" spans="1:9" s="19" customFormat="1" ht="18.95" customHeight="1">
      <c r="A138" s="64" t="s">
        <v>307</v>
      </c>
      <c r="B138" s="211" t="s">
        <v>291</v>
      </c>
      <c r="C138" s="40" t="s">
        <v>61</v>
      </c>
      <c r="D138" s="264" t="s">
        <v>13</v>
      </c>
      <c r="E138" s="264"/>
      <c r="F138" s="497" t="s">
        <v>257</v>
      </c>
      <c r="G138" s="497"/>
      <c r="H138" s="492">
        <v>750000</v>
      </c>
      <c r="I138" s="492"/>
    </row>
    <row r="139" spans="1:9" s="19" customFormat="1" ht="18.95" customHeight="1">
      <c r="A139" s="64" t="s">
        <v>308</v>
      </c>
      <c r="B139" s="211" t="s">
        <v>291</v>
      </c>
      <c r="C139" s="40" t="s">
        <v>61</v>
      </c>
      <c r="D139" s="264" t="s">
        <v>13</v>
      </c>
      <c r="E139" s="264"/>
      <c r="F139" s="497" t="s">
        <v>257</v>
      </c>
      <c r="G139" s="497"/>
      <c r="H139" s="492">
        <v>1000000</v>
      </c>
      <c r="I139" s="492"/>
    </row>
    <row r="140" spans="1:9" s="19" customFormat="1" ht="18.95" customHeight="1">
      <c r="A140" s="64" t="s">
        <v>309</v>
      </c>
      <c r="B140" s="211" t="s">
        <v>291</v>
      </c>
      <c r="C140" s="40" t="s">
        <v>61</v>
      </c>
      <c r="D140" s="264" t="s">
        <v>13</v>
      </c>
      <c r="E140" s="264"/>
      <c r="F140" s="497" t="s">
        <v>257</v>
      </c>
      <c r="G140" s="497"/>
      <c r="H140" s="492">
        <v>1000000</v>
      </c>
      <c r="I140" s="492"/>
    </row>
    <row r="141" spans="1:9" s="19" customFormat="1" ht="18.95" customHeight="1">
      <c r="A141" s="64" t="s">
        <v>310</v>
      </c>
      <c r="B141" s="211" t="s">
        <v>291</v>
      </c>
      <c r="C141" s="40" t="s">
        <v>61</v>
      </c>
      <c r="D141" s="264" t="s">
        <v>13</v>
      </c>
      <c r="E141" s="264"/>
      <c r="F141" s="497" t="s">
        <v>269</v>
      </c>
      <c r="G141" s="497"/>
      <c r="H141" s="492">
        <v>1500000</v>
      </c>
      <c r="I141" s="492"/>
    </row>
    <row r="142" spans="1:9" s="19" customFormat="1" ht="18.95" customHeight="1">
      <c r="A142" s="64" t="s">
        <v>343</v>
      </c>
      <c r="B142" s="60" t="s">
        <v>311</v>
      </c>
      <c r="C142" s="37" t="s">
        <v>63</v>
      </c>
      <c r="D142" s="268" t="s">
        <v>82</v>
      </c>
      <c r="E142" s="270"/>
      <c r="F142" s="481" t="s">
        <v>78</v>
      </c>
      <c r="G142" s="482"/>
      <c r="H142" s="492">
        <v>49813726</v>
      </c>
      <c r="I142" s="492"/>
    </row>
    <row r="143" spans="1:9" s="19" customFormat="1" ht="18.95" customHeight="1">
      <c r="A143" s="87"/>
      <c r="B143" s="493" t="s">
        <v>81</v>
      </c>
      <c r="C143" s="494"/>
      <c r="D143" s="474" t="s">
        <v>312</v>
      </c>
      <c r="E143" s="476"/>
      <c r="F143" s="474"/>
      <c r="G143" s="476"/>
      <c r="H143" s="495">
        <f>SUM(H99:H142)</f>
        <v>226669902</v>
      </c>
      <c r="I143" s="496"/>
    </row>
    <row r="144" spans="1:9" s="19" customFormat="1" ht="29.1" customHeight="1">
      <c r="A144" s="204" t="s">
        <v>64</v>
      </c>
      <c r="B144" s="31" t="s">
        <v>66</v>
      </c>
      <c r="C144" s="31"/>
      <c r="D144" s="31"/>
      <c r="E144" s="31"/>
      <c r="F144" s="31"/>
      <c r="G144" s="31"/>
      <c r="H144" s="31"/>
      <c r="I144" s="32"/>
    </row>
    <row r="145" spans="1:12" s="19" customFormat="1" ht="35.1" customHeight="1" thickBot="1">
      <c r="A145" s="207" t="s">
        <v>0</v>
      </c>
      <c r="B145" s="208" t="s">
        <v>53</v>
      </c>
      <c r="C145" s="483" t="s">
        <v>55</v>
      </c>
      <c r="D145" s="484"/>
      <c r="E145" s="485"/>
      <c r="F145" s="483" t="s">
        <v>56</v>
      </c>
      <c r="G145" s="484"/>
      <c r="H145" s="483" t="s">
        <v>57</v>
      </c>
      <c r="I145" s="485"/>
    </row>
    <row r="146" spans="1:12" s="19" customFormat="1" ht="18.95" customHeight="1">
      <c r="A146" s="212" t="s">
        <v>255</v>
      </c>
      <c r="B146" s="209" t="s">
        <v>266</v>
      </c>
      <c r="C146" s="486" t="s">
        <v>13</v>
      </c>
      <c r="D146" s="487"/>
      <c r="E146" s="488"/>
      <c r="F146" s="489" t="s">
        <v>59</v>
      </c>
      <c r="G146" s="489"/>
      <c r="H146" s="490">
        <v>15000000</v>
      </c>
      <c r="I146" s="491"/>
    </row>
    <row r="147" spans="1:12" s="19" customFormat="1" ht="18.95" customHeight="1">
      <c r="A147" s="211" t="s">
        <v>258</v>
      </c>
      <c r="B147" s="209" t="s">
        <v>266</v>
      </c>
      <c r="C147" s="474" t="s">
        <v>13</v>
      </c>
      <c r="D147" s="475"/>
      <c r="E147" s="476"/>
      <c r="F147" s="481" t="s">
        <v>62</v>
      </c>
      <c r="G147" s="482"/>
      <c r="H147" s="479">
        <v>570000</v>
      </c>
      <c r="I147" s="480"/>
    </row>
    <row r="148" spans="1:12" s="19" customFormat="1" ht="18.95" customHeight="1">
      <c r="A148" s="211" t="s">
        <v>259</v>
      </c>
      <c r="B148" s="209" t="s">
        <v>266</v>
      </c>
      <c r="C148" s="474" t="s">
        <v>13</v>
      </c>
      <c r="D148" s="475"/>
      <c r="E148" s="476"/>
      <c r="F148" s="481" t="s">
        <v>62</v>
      </c>
      <c r="G148" s="482"/>
      <c r="H148" s="479">
        <v>220000</v>
      </c>
      <c r="I148" s="480"/>
    </row>
    <row r="149" spans="1:12" s="19" customFormat="1" ht="18.95" customHeight="1">
      <c r="A149" s="211" t="s">
        <v>260</v>
      </c>
      <c r="B149" s="209" t="s">
        <v>266</v>
      </c>
      <c r="C149" s="474" t="s">
        <v>13</v>
      </c>
      <c r="D149" s="475"/>
      <c r="E149" s="476"/>
      <c r="F149" s="481" t="s">
        <v>62</v>
      </c>
      <c r="G149" s="482"/>
      <c r="H149" s="479">
        <v>200000</v>
      </c>
      <c r="I149" s="480"/>
    </row>
    <row r="150" spans="1:12" s="19" customFormat="1" ht="18.95" customHeight="1">
      <c r="A150" s="211" t="s">
        <v>261</v>
      </c>
      <c r="B150" s="209" t="s">
        <v>266</v>
      </c>
      <c r="C150" s="474" t="s">
        <v>13</v>
      </c>
      <c r="D150" s="475"/>
      <c r="E150" s="476"/>
      <c r="F150" s="481" t="s">
        <v>62</v>
      </c>
      <c r="G150" s="482"/>
      <c r="H150" s="479">
        <v>180000</v>
      </c>
      <c r="I150" s="480"/>
    </row>
    <row r="151" spans="1:12" s="19" customFormat="1" ht="30" customHeight="1">
      <c r="A151" s="211" t="s">
        <v>264</v>
      </c>
      <c r="B151" s="209" t="s">
        <v>266</v>
      </c>
      <c r="C151" s="474" t="s">
        <v>13</v>
      </c>
      <c r="D151" s="475"/>
      <c r="E151" s="476"/>
      <c r="F151" s="481" t="s">
        <v>62</v>
      </c>
      <c r="G151" s="482"/>
      <c r="H151" s="479">
        <v>210000</v>
      </c>
      <c r="I151" s="480"/>
    </row>
    <row r="152" spans="1:12" s="19" customFormat="1" ht="18.95" customHeight="1">
      <c r="A152" s="211" t="s">
        <v>265</v>
      </c>
      <c r="B152" s="209" t="s">
        <v>266</v>
      </c>
      <c r="C152" s="474" t="s">
        <v>13</v>
      </c>
      <c r="D152" s="475"/>
      <c r="E152" s="476"/>
      <c r="F152" s="481" t="s">
        <v>62</v>
      </c>
      <c r="G152" s="482"/>
      <c r="H152" s="479">
        <v>3000000</v>
      </c>
      <c r="I152" s="480"/>
    </row>
    <row r="153" spans="1:12" s="19" customFormat="1" ht="18.95" customHeight="1">
      <c r="A153" s="211" t="s">
        <v>268</v>
      </c>
      <c r="B153" s="209" t="s">
        <v>311</v>
      </c>
      <c r="C153" s="474" t="s">
        <v>71</v>
      </c>
      <c r="D153" s="475"/>
      <c r="E153" s="476"/>
      <c r="F153" s="477" t="s">
        <v>78</v>
      </c>
      <c r="G153" s="478"/>
      <c r="H153" s="479">
        <v>4904670</v>
      </c>
      <c r="I153" s="480"/>
    </row>
    <row r="154" spans="1:12" ht="23.1" customHeight="1">
      <c r="A154" s="111"/>
      <c r="B154" s="198" t="s">
        <v>10</v>
      </c>
      <c r="C154" s="455" t="s">
        <v>211</v>
      </c>
      <c r="D154" s="456"/>
      <c r="E154" s="457"/>
      <c r="F154" s="146"/>
      <c r="G154" s="146"/>
      <c r="H154" s="454">
        <f>SUM(H146:H153)</f>
        <v>24284670</v>
      </c>
      <c r="I154" s="454"/>
      <c r="K154" s="138"/>
    </row>
    <row r="155" spans="1:12" ht="33" customHeight="1">
      <c r="A155" s="362" t="s">
        <v>80</v>
      </c>
      <c r="B155" s="363"/>
      <c r="C155" s="363"/>
      <c r="D155" s="363"/>
      <c r="E155" s="363"/>
      <c r="F155" s="363"/>
      <c r="G155" s="363"/>
      <c r="H155" s="363"/>
      <c r="I155" s="364"/>
    </row>
    <row r="156" spans="1:12" ht="35.1" customHeight="1">
      <c r="A156" s="149" t="s">
        <v>0</v>
      </c>
      <c r="B156" s="147" t="s">
        <v>79</v>
      </c>
      <c r="C156" s="148"/>
      <c r="D156" s="358" t="s">
        <v>3</v>
      </c>
      <c r="E156" s="360"/>
      <c r="F156" s="358" t="s">
        <v>5</v>
      </c>
      <c r="G156" s="360"/>
      <c r="H156" s="425" t="s">
        <v>10</v>
      </c>
      <c r="I156" s="426"/>
      <c r="K156" s="138"/>
    </row>
    <row r="157" spans="1:12" ht="29.1" customHeight="1">
      <c r="A157" s="149">
        <v>1</v>
      </c>
      <c r="B157" s="150" t="s">
        <v>250</v>
      </c>
      <c r="C157" s="148"/>
      <c r="D157" s="376">
        <f>C95+C54+C45</f>
        <v>398509766</v>
      </c>
      <c r="E157" s="377"/>
      <c r="F157" s="376">
        <f>E95+E54+E45</f>
        <v>24523348</v>
      </c>
      <c r="G157" s="377"/>
      <c r="H157" s="376">
        <f>D157+F157</f>
        <v>423033114</v>
      </c>
      <c r="I157" s="377"/>
      <c r="K157" s="138"/>
      <c r="L157" s="138"/>
    </row>
    <row r="158" spans="1:12" ht="29.1" customHeight="1">
      <c r="A158" s="149">
        <v>2</v>
      </c>
      <c r="B158" s="150" t="s">
        <v>176</v>
      </c>
      <c r="C158" s="148"/>
      <c r="D158" s="376">
        <v>51604519</v>
      </c>
      <c r="E158" s="377"/>
      <c r="F158" s="376">
        <v>13761529</v>
      </c>
      <c r="G158" s="377"/>
      <c r="H158" s="376">
        <f>D158+F158</f>
        <v>65366048</v>
      </c>
      <c r="I158" s="377"/>
      <c r="K158" s="138"/>
    </row>
    <row r="159" spans="1:12" ht="29.1" customHeight="1">
      <c r="A159" s="149">
        <v>3</v>
      </c>
      <c r="B159" s="150" t="s">
        <v>84</v>
      </c>
      <c r="C159" s="148"/>
      <c r="D159" s="427">
        <f>D157+D158</f>
        <v>450114285</v>
      </c>
      <c r="E159" s="428"/>
      <c r="F159" s="427">
        <f>SUM(F157:F158)</f>
        <v>38284877</v>
      </c>
      <c r="G159" s="428"/>
      <c r="H159" s="427">
        <f>SUM(H157:H158)</f>
        <v>488399162</v>
      </c>
      <c r="I159" s="428"/>
    </row>
    <row r="160" spans="1:12" ht="29.1" customHeight="1">
      <c r="A160" s="149">
        <v>4</v>
      </c>
      <c r="B160" s="151" t="s">
        <v>251</v>
      </c>
      <c r="C160" s="148"/>
      <c r="D160" s="376">
        <f>H143</f>
        <v>226669902</v>
      </c>
      <c r="E160" s="377"/>
      <c r="F160" s="376">
        <f>H154</f>
        <v>24284670</v>
      </c>
      <c r="G160" s="377"/>
      <c r="H160" s="429">
        <f>D160+F160</f>
        <v>250954572</v>
      </c>
      <c r="I160" s="430"/>
    </row>
    <row r="161" spans="1:9" ht="29.1" customHeight="1">
      <c r="A161" s="149">
        <v>5</v>
      </c>
      <c r="B161" s="151" t="s">
        <v>252</v>
      </c>
      <c r="C161" s="148"/>
      <c r="D161" s="427">
        <f>D159-D160</f>
        <v>223444383</v>
      </c>
      <c r="E161" s="428"/>
      <c r="F161" s="427">
        <f>F159-F160</f>
        <v>14000207</v>
      </c>
      <c r="G161" s="428"/>
      <c r="H161" s="427">
        <f>D161+F161</f>
        <v>237444590</v>
      </c>
      <c r="I161" s="428"/>
    </row>
    <row r="162" spans="1:9" ht="33" customHeight="1">
      <c r="B162" s="152"/>
      <c r="C162" s="152"/>
      <c r="D162" s="152"/>
      <c r="E162" s="152"/>
      <c r="F162" s="153"/>
      <c r="G162" s="152"/>
      <c r="H162" s="152"/>
      <c r="I162" s="152"/>
    </row>
    <row r="163" spans="1:9" ht="15.95" customHeight="1">
      <c r="B163" s="154"/>
      <c r="C163" s="154"/>
      <c r="D163" s="354" t="s">
        <v>254</v>
      </c>
      <c r="E163" s="354"/>
      <c r="F163" s="354"/>
      <c r="G163" s="354"/>
      <c r="H163" s="354"/>
      <c r="I163" s="354"/>
    </row>
    <row r="164" spans="1:9" ht="15.95" customHeight="1">
      <c r="B164" s="155" t="s">
        <v>75</v>
      </c>
      <c r="C164" s="156"/>
      <c r="D164" s="152"/>
      <c r="E164" s="152"/>
      <c r="G164" s="156"/>
      <c r="H164" s="156"/>
      <c r="I164" s="156"/>
    </row>
    <row r="165" spans="1:9" ht="15.95" customHeight="1">
      <c r="B165" s="156" t="s">
        <v>74</v>
      </c>
      <c r="C165" s="152"/>
      <c r="D165" s="152"/>
      <c r="E165" s="152"/>
      <c r="F165" s="158"/>
      <c r="G165" s="156" t="s">
        <v>72</v>
      </c>
      <c r="H165" s="156"/>
      <c r="I165" s="159"/>
    </row>
    <row r="166" spans="1:9" ht="15.95" customHeight="1">
      <c r="B166" s="355" t="s">
        <v>351</v>
      </c>
      <c r="C166" s="160"/>
      <c r="D166" s="152"/>
      <c r="E166" s="152"/>
      <c r="G166" s="355" t="s">
        <v>351</v>
      </c>
      <c r="H166" s="160"/>
      <c r="I166" s="152"/>
    </row>
    <row r="167" spans="1:9" ht="15.95" customHeight="1">
      <c r="B167" s="355"/>
      <c r="C167" s="161"/>
      <c r="D167" s="152"/>
      <c r="E167" s="152"/>
      <c r="F167" s="162"/>
      <c r="G167" s="355"/>
      <c r="H167" s="152"/>
      <c r="I167" s="161"/>
    </row>
    <row r="168" spans="1:9" ht="21.95" customHeight="1">
      <c r="B168" s="161" t="s">
        <v>49</v>
      </c>
      <c r="C168" s="152"/>
      <c r="D168" s="152"/>
      <c r="E168" s="152"/>
      <c r="F168" s="163"/>
      <c r="G168" s="161" t="s">
        <v>73</v>
      </c>
      <c r="H168" s="161"/>
      <c r="I168" s="152"/>
    </row>
    <row r="169" spans="1:9" ht="33" customHeight="1">
      <c r="A169" s="173"/>
      <c r="B169" s="174"/>
      <c r="C169" s="173"/>
      <c r="D169" s="173"/>
      <c r="E169" s="173"/>
      <c r="F169" s="175"/>
      <c r="G169" s="174"/>
      <c r="H169" s="174"/>
      <c r="I169" s="173"/>
    </row>
    <row r="170" spans="1:9" ht="99.95" customHeight="1">
      <c r="A170" s="431" t="s">
        <v>148</v>
      </c>
      <c r="B170" s="431"/>
      <c r="C170" s="431"/>
      <c r="D170" s="431"/>
      <c r="E170" s="431"/>
      <c r="F170" s="431"/>
      <c r="G170" s="431"/>
      <c r="H170" s="431"/>
      <c r="I170" s="431"/>
    </row>
  </sheetData>
  <mergeCells count="220"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A54:B54"/>
    <mergeCell ref="A55:I55"/>
    <mergeCell ref="A56:A57"/>
    <mergeCell ref="B56:B57"/>
    <mergeCell ref="C56:F56"/>
    <mergeCell ref="G56:G57"/>
    <mergeCell ref="H56:H57"/>
    <mergeCell ref="I56:I57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D100:E100"/>
    <mergeCell ref="F100:G100"/>
    <mergeCell ref="H100:I100"/>
    <mergeCell ref="D101:E101"/>
    <mergeCell ref="F101:G101"/>
    <mergeCell ref="H101:I101"/>
    <mergeCell ref="A95:B95"/>
    <mergeCell ref="B96:I96"/>
    <mergeCell ref="D98:E98"/>
    <mergeCell ref="F98:G98"/>
    <mergeCell ref="H98:I98"/>
    <mergeCell ref="D99:E99"/>
    <mergeCell ref="F99:G99"/>
    <mergeCell ref="H99:I99"/>
    <mergeCell ref="D104:E104"/>
    <mergeCell ref="F104:G104"/>
    <mergeCell ref="H104:I104"/>
    <mergeCell ref="D105:E105"/>
    <mergeCell ref="F105:G105"/>
    <mergeCell ref="H105:I105"/>
    <mergeCell ref="D102:E102"/>
    <mergeCell ref="F102:G102"/>
    <mergeCell ref="H102:I102"/>
    <mergeCell ref="D103:E103"/>
    <mergeCell ref="F103:G103"/>
    <mergeCell ref="H103:I103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H110:I110"/>
    <mergeCell ref="D111:E111"/>
    <mergeCell ref="F111:G111"/>
    <mergeCell ref="H111:I111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24:E124"/>
    <mergeCell ref="F124:G124"/>
    <mergeCell ref="H124:I124"/>
    <mergeCell ref="D125:E125"/>
    <mergeCell ref="F125:G125"/>
    <mergeCell ref="H125:I125"/>
    <mergeCell ref="D122:E122"/>
    <mergeCell ref="F122:G122"/>
    <mergeCell ref="H122:I122"/>
    <mergeCell ref="D123:E123"/>
    <mergeCell ref="F123:G123"/>
    <mergeCell ref="H123:I123"/>
    <mergeCell ref="D128:E128"/>
    <mergeCell ref="F128:G128"/>
    <mergeCell ref="H128:I128"/>
    <mergeCell ref="D129:E129"/>
    <mergeCell ref="F129:G129"/>
    <mergeCell ref="H129:I129"/>
    <mergeCell ref="D126:E126"/>
    <mergeCell ref="F126:G126"/>
    <mergeCell ref="H126:I126"/>
    <mergeCell ref="D127:E127"/>
    <mergeCell ref="F127:G127"/>
    <mergeCell ref="H127:I127"/>
    <mergeCell ref="D132:E132"/>
    <mergeCell ref="F132:G132"/>
    <mergeCell ref="H132:I132"/>
    <mergeCell ref="D133:E133"/>
    <mergeCell ref="F133:G133"/>
    <mergeCell ref="H133:I133"/>
    <mergeCell ref="D130:E130"/>
    <mergeCell ref="F130:G130"/>
    <mergeCell ref="H130:I130"/>
    <mergeCell ref="D131:E131"/>
    <mergeCell ref="F131:G131"/>
    <mergeCell ref="H131:I131"/>
    <mergeCell ref="D136:E136"/>
    <mergeCell ref="F136:G136"/>
    <mergeCell ref="H136:I136"/>
    <mergeCell ref="D137:E137"/>
    <mergeCell ref="F137:G137"/>
    <mergeCell ref="H137:I137"/>
    <mergeCell ref="D134:E134"/>
    <mergeCell ref="F134:G134"/>
    <mergeCell ref="H134:I134"/>
    <mergeCell ref="D135:E135"/>
    <mergeCell ref="F135:G135"/>
    <mergeCell ref="H135:I135"/>
    <mergeCell ref="D140:E140"/>
    <mergeCell ref="F140:G140"/>
    <mergeCell ref="H140:I140"/>
    <mergeCell ref="D141:E141"/>
    <mergeCell ref="F141:G141"/>
    <mergeCell ref="H141:I141"/>
    <mergeCell ref="D138:E138"/>
    <mergeCell ref="F138:G138"/>
    <mergeCell ref="H138:I138"/>
    <mergeCell ref="D139:E139"/>
    <mergeCell ref="F139:G139"/>
    <mergeCell ref="H139:I139"/>
    <mergeCell ref="C145:E145"/>
    <mergeCell ref="F145:G145"/>
    <mergeCell ref="H145:I145"/>
    <mergeCell ref="C146:E146"/>
    <mergeCell ref="F146:G146"/>
    <mergeCell ref="H146:I146"/>
    <mergeCell ref="D142:E142"/>
    <mergeCell ref="F142:G142"/>
    <mergeCell ref="H142:I142"/>
    <mergeCell ref="B143:C143"/>
    <mergeCell ref="D143:E143"/>
    <mergeCell ref="F143:G143"/>
    <mergeCell ref="H143:I143"/>
    <mergeCell ref="C149:E149"/>
    <mergeCell ref="F149:G149"/>
    <mergeCell ref="H149:I149"/>
    <mergeCell ref="C150:E150"/>
    <mergeCell ref="F150:G150"/>
    <mergeCell ref="H150:I150"/>
    <mergeCell ref="C147:E147"/>
    <mergeCell ref="F147:G147"/>
    <mergeCell ref="H147:I147"/>
    <mergeCell ref="C148:E148"/>
    <mergeCell ref="F148:G148"/>
    <mergeCell ref="H148:I148"/>
    <mergeCell ref="C153:E153"/>
    <mergeCell ref="F153:G153"/>
    <mergeCell ref="H153:I153"/>
    <mergeCell ref="C154:E154"/>
    <mergeCell ref="H154:I154"/>
    <mergeCell ref="A155:I155"/>
    <mergeCell ref="C151:E151"/>
    <mergeCell ref="F151:G151"/>
    <mergeCell ref="H151:I151"/>
    <mergeCell ref="C152:E152"/>
    <mergeCell ref="F152:G152"/>
    <mergeCell ref="H152:I152"/>
    <mergeCell ref="D158:E158"/>
    <mergeCell ref="F158:G158"/>
    <mergeCell ref="H158:I158"/>
    <mergeCell ref="D159:E159"/>
    <mergeCell ref="F159:G159"/>
    <mergeCell ref="H159:I159"/>
    <mergeCell ref="D156:E156"/>
    <mergeCell ref="F156:G156"/>
    <mergeCell ref="H156:I156"/>
    <mergeCell ref="D157:E157"/>
    <mergeCell ref="F157:G157"/>
    <mergeCell ref="H157:I157"/>
    <mergeCell ref="D163:I163"/>
    <mergeCell ref="B166:B167"/>
    <mergeCell ref="G166:G167"/>
    <mergeCell ref="A170:I170"/>
    <mergeCell ref="D160:E160"/>
    <mergeCell ref="F160:G160"/>
    <mergeCell ref="H160:I160"/>
    <mergeCell ref="D161:E161"/>
    <mergeCell ref="F161:G161"/>
    <mergeCell ref="H161:I16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132"/>
  <sheetViews>
    <sheetView topLeftCell="A112" workbookViewId="0">
      <selection activeCell="A41" sqref="A41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1.85546875" style="106" customWidth="1"/>
    <col min="4" max="4" width="6.140625" style="106" customWidth="1"/>
    <col min="5" max="5" width="11.85546875" style="106" customWidth="1"/>
    <col min="6" max="6" width="5.85546875" style="157" customWidth="1"/>
    <col min="7" max="7" width="12.7109375" style="106" customWidth="1"/>
    <col min="8" max="8" width="7.140625" style="106" customWidth="1"/>
    <col min="9" max="9" width="6.7109375" style="106" customWidth="1"/>
    <col min="10" max="16384" width="9.140625" style="106"/>
  </cols>
  <sheetData>
    <row r="7" spans="1:9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9">
      <c r="A8" s="410" t="s">
        <v>344</v>
      </c>
      <c r="B8" s="410"/>
      <c r="C8" s="410"/>
      <c r="D8" s="410"/>
      <c r="E8" s="410"/>
      <c r="F8" s="410"/>
      <c r="G8" s="410"/>
      <c r="H8" s="410"/>
      <c r="I8" s="410"/>
    </row>
    <row r="9" spans="1:9">
      <c r="A9" s="107"/>
      <c r="B9" s="107"/>
      <c r="C9" s="107"/>
      <c r="D9" s="107"/>
      <c r="E9" s="107"/>
      <c r="F9" s="107"/>
      <c r="G9" s="107"/>
      <c r="H9" s="107"/>
      <c r="I9" s="107"/>
    </row>
    <row r="10" spans="1:9">
      <c r="A10" s="411" t="s">
        <v>352</v>
      </c>
      <c r="B10" s="412"/>
      <c r="C10" s="412"/>
      <c r="D10" s="412"/>
      <c r="E10" s="412"/>
      <c r="F10" s="412"/>
      <c r="G10" s="412"/>
      <c r="H10" s="412"/>
      <c r="I10" s="413"/>
    </row>
    <row r="11" spans="1:9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9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9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9" ht="16.5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9" s="214" customFormat="1" ht="20.100000000000001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</row>
    <row r="16" spans="1:9" s="214" customFormat="1" ht="20.100000000000001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</row>
    <row r="17" spans="1:9" s="214" customFormat="1" ht="20.100000000000001" customHeight="1">
      <c r="A17" s="111">
        <v>3</v>
      </c>
      <c r="B17" s="45" t="s">
        <v>70</v>
      </c>
      <c r="C17" s="102">
        <f>G17-E17</f>
        <v>4250465</v>
      </c>
      <c r="D17" s="102">
        <v>46</v>
      </c>
      <c r="E17" s="102">
        <v>1070000</v>
      </c>
      <c r="F17" s="104">
        <v>38</v>
      </c>
      <c r="G17" s="102">
        <v>5320465</v>
      </c>
      <c r="H17" s="102">
        <f>D17+F17</f>
        <v>84</v>
      </c>
      <c r="I17" s="65"/>
    </row>
    <row r="18" spans="1:9" s="214" customFormat="1" ht="20.100000000000001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</row>
    <row r="19" spans="1:9" s="214" customFormat="1" ht="25.5">
      <c r="A19" s="111">
        <v>5</v>
      </c>
      <c r="B19" s="45" t="s">
        <v>24</v>
      </c>
      <c r="C19" s="102">
        <f>G19</f>
        <v>1639143</v>
      </c>
      <c r="D19" s="105" t="s">
        <v>127</v>
      </c>
      <c r="E19" s="102">
        <v>0</v>
      </c>
      <c r="F19" s="104">
        <v>0</v>
      </c>
      <c r="G19" s="102">
        <v>1639143</v>
      </c>
      <c r="H19" s="104" t="s">
        <v>127</v>
      </c>
      <c r="I19" s="113"/>
    </row>
    <row r="20" spans="1:9" s="214" customFormat="1" ht="25.5">
      <c r="A20" s="111">
        <v>6</v>
      </c>
      <c r="B20" s="45" t="s">
        <v>25</v>
      </c>
      <c r="C20" s="102">
        <f>G20-E20</f>
        <v>1280828</v>
      </c>
      <c r="D20" s="102">
        <f>H20-F20</f>
        <v>14</v>
      </c>
      <c r="E20" s="102">
        <v>370000</v>
      </c>
      <c r="F20" s="104">
        <v>13</v>
      </c>
      <c r="G20" s="102">
        <v>1650828</v>
      </c>
      <c r="H20" s="102">
        <v>27</v>
      </c>
      <c r="I20" s="113"/>
    </row>
    <row r="21" spans="1:9" s="214" customFormat="1" ht="38.25">
      <c r="A21" s="111">
        <v>7</v>
      </c>
      <c r="B21" s="114" t="s">
        <v>26</v>
      </c>
      <c r="C21" s="102">
        <f>G21-E21</f>
        <v>3015000</v>
      </c>
      <c r="D21" s="102">
        <v>28</v>
      </c>
      <c r="E21" s="102">
        <v>60000</v>
      </c>
      <c r="F21" s="104">
        <v>2</v>
      </c>
      <c r="G21" s="102">
        <v>3075000</v>
      </c>
      <c r="H21" s="102">
        <f>D21+F21</f>
        <v>30</v>
      </c>
      <c r="I21" s="113"/>
    </row>
    <row r="22" spans="1:9" s="214" customFormat="1" ht="20.100000000000001" customHeight="1">
      <c r="A22" s="111">
        <v>8</v>
      </c>
      <c r="B22" s="45" t="s">
        <v>27</v>
      </c>
      <c r="C22" s="102">
        <f>G22-E22</f>
        <v>2246265</v>
      </c>
      <c r="D22" s="102">
        <v>18</v>
      </c>
      <c r="E22" s="102">
        <v>90000</v>
      </c>
      <c r="F22" s="104">
        <v>4</v>
      </c>
      <c r="G22" s="102">
        <v>2336265</v>
      </c>
      <c r="H22" s="102">
        <f>D22+F22</f>
        <v>22</v>
      </c>
      <c r="I22" s="113"/>
    </row>
    <row r="23" spans="1:9" s="214" customFormat="1" ht="20.100000000000001" customHeight="1">
      <c r="A23" s="111">
        <v>9</v>
      </c>
      <c r="B23" s="45" t="s">
        <v>28</v>
      </c>
      <c r="C23" s="102">
        <f>G23-E23</f>
        <v>1249868</v>
      </c>
      <c r="D23" s="102">
        <v>12</v>
      </c>
      <c r="E23" s="102">
        <v>202548</v>
      </c>
      <c r="F23" s="102">
        <v>4</v>
      </c>
      <c r="G23" s="102">
        <v>1452416</v>
      </c>
      <c r="H23" s="102">
        <f>D23+F23</f>
        <v>16</v>
      </c>
      <c r="I23" s="177"/>
    </row>
    <row r="24" spans="1:9" s="200" customFormat="1" ht="20.100000000000001" customHeight="1">
      <c r="A24" s="111">
        <v>10</v>
      </c>
      <c r="B24" s="116" t="s">
        <v>29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13"/>
    </row>
    <row r="25" spans="1:9" s="214" customFormat="1" ht="25.5">
      <c r="A25" s="111">
        <v>11</v>
      </c>
      <c r="B25" s="45" t="s">
        <v>30</v>
      </c>
      <c r="C25" s="102">
        <f>G25</f>
        <v>1826341</v>
      </c>
      <c r="D25" s="102">
        <v>0</v>
      </c>
      <c r="E25" s="102">
        <v>0</v>
      </c>
      <c r="F25" s="104">
        <v>0</v>
      </c>
      <c r="G25" s="102">
        <v>1826341</v>
      </c>
      <c r="H25" s="102">
        <v>0</v>
      </c>
      <c r="I25" s="113"/>
    </row>
    <row r="26" spans="1:9" s="214" customFormat="1" ht="25.5">
      <c r="A26" s="111">
        <v>12</v>
      </c>
      <c r="B26" s="45" t="s">
        <v>31</v>
      </c>
      <c r="C26" s="102">
        <f>G26-E26</f>
        <v>2460000</v>
      </c>
      <c r="D26" s="102">
        <v>22</v>
      </c>
      <c r="E26" s="102">
        <v>210000</v>
      </c>
      <c r="F26" s="104">
        <v>8</v>
      </c>
      <c r="G26" s="102">
        <v>2670000</v>
      </c>
      <c r="H26" s="102">
        <f>D26+F26</f>
        <v>30</v>
      </c>
      <c r="I26" s="113"/>
    </row>
    <row r="27" spans="1:9" s="214" customFormat="1" ht="20.100000000000001" customHeight="1">
      <c r="A27" s="111">
        <v>13</v>
      </c>
      <c r="B27" s="45" t="s">
        <v>32</v>
      </c>
      <c r="C27" s="102">
        <v>0</v>
      </c>
      <c r="D27" s="102">
        <v>0</v>
      </c>
      <c r="E27" s="102">
        <v>730800</v>
      </c>
      <c r="F27" s="104">
        <v>15</v>
      </c>
      <c r="G27" s="102">
        <f>E27</f>
        <v>730800</v>
      </c>
      <c r="H27" s="102">
        <f>F27</f>
        <v>15</v>
      </c>
      <c r="I27" s="115"/>
    </row>
    <row r="28" spans="1:9" s="214" customFormat="1" ht="25.5">
      <c r="A28" s="111">
        <v>14</v>
      </c>
      <c r="B28" s="45" t="s">
        <v>33</v>
      </c>
      <c r="C28" s="102">
        <f>G28-E28</f>
        <v>1693527</v>
      </c>
      <c r="D28" s="102">
        <v>15</v>
      </c>
      <c r="E28" s="102">
        <v>230000</v>
      </c>
      <c r="F28" s="104">
        <v>8</v>
      </c>
      <c r="G28" s="102">
        <v>1923527</v>
      </c>
      <c r="H28" s="102">
        <f>D28+F28</f>
        <v>23</v>
      </c>
      <c r="I28" s="113"/>
    </row>
    <row r="29" spans="1:9" s="200" customFormat="1" ht="20.100000000000001" customHeight="1">
      <c r="A29" s="111">
        <v>15</v>
      </c>
      <c r="B29" s="45" t="s">
        <v>34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13"/>
    </row>
    <row r="30" spans="1:9" s="214" customFormat="1" ht="20.100000000000001" customHeight="1">
      <c r="A30" s="111">
        <v>16</v>
      </c>
      <c r="B30" s="45" t="s">
        <v>48</v>
      </c>
      <c r="C30" s="102">
        <f>G30-E30</f>
        <v>100000</v>
      </c>
      <c r="D30" s="102">
        <v>1</v>
      </c>
      <c r="E30" s="102">
        <v>480000</v>
      </c>
      <c r="F30" s="104">
        <v>15</v>
      </c>
      <c r="G30" s="102">
        <v>580000</v>
      </c>
      <c r="H30" s="102">
        <f>D30+F30</f>
        <v>16</v>
      </c>
      <c r="I30" s="113"/>
    </row>
    <row r="31" spans="1:9" s="214" customFormat="1" ht="20.100000000000001" customHeight="1">
      <c r="A31" s="111">
        <v>17</v>
      </c>
      <c r="B31" s="116" t="s">
        <v>35</v>
      </c>
      <c r="C31" s="102">
        <f>G31-E31</f>
        <v>795600</v>
      </c>
      <c r="D31" s="102">
        <v>9</v>
      </c>
      <c r="E31" s="102">
        <v>40000</v>
      </c>
      <c r="F31" s="104">
        <v>2</v>
      </c>
      <c r="G31" s="102">
        <v>835600</v>
      </c>
      <c r="H31" s="102">
        <f>D31+F31</f>
        <v>11</v>
      </c>
      <c r="I31" s="113"/>
    </row>
    <row r="32" spans="1:9" s="214" customFormat="1" ht="20.100000000000001" customHeight="1">
      <c r="A32" s="111">
        <v>18</v>
      </c>
      <c r="B32" s="116" t="s">
        <v>23</v>
      </c>
      <c r="C32" s="102">
        <f>G32-E32</f>
        <v>1929673</v>
      </c>
      <c r="D32" s="102">
        <v>15</v>
      </c>
      <c r="E32" s="102">
        <v>1570000</v>
      </c>
      <c r="F32" s="104">
        <v>80</v>
      </c>
      <c r="G32" s="102">
        <v>3499673</v>
      </c>
      <c r="H32" s="102">
        <f>D32+F32</f>
        <v>95</v>
      </c>
      <c r="I32" s="113"/>
    </row>
    <row r="33" spans="1:9" s="214" customFormat="1" ht="20.100000000000001" customHeight="1">
      <c r="A33" s="111">
        <v>19</v>
      </c>
      <c r="B33" s="116" t="s">
        <v>36</v>
      </c>
      <c r="C33" s="102">
        <f>G33</f>
        <v>21529923</v>
      </c>
      <c r="D33" s="102">
        <v>208</v>
      </c>
      <c r="E33" s="102">
        <v>0</v>
      </c>
      <c r="F33" s="104">
        <v>0</v>
      </c>
      <c r="G33" s="102">
        <v>21529923</v>
      </c>
      <c r="H33" s="102">
        <f>D33</f>
        <v>208</v>
      </c>
      <c r="I33" s="113"/>
    </row>
    <row r="34" spans="1:9" s="214" customFormat="1" ht="20.100000000000001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</row>
    <row r="35" spans="1:9" s="214" customFormat="1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</row>
    <row r="36" spans="1:9" s="214" customFormat="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9" s="214" customFormat="1" ht="24" customHeight="1">
      <c r="A37" s="111">
        <v>23</v>
      </c>
      <c r="B37" s="45" t="s">
        <v>40</v>
      </c>
      <c r="C37" s="102">
        <f>G37-E37</f>
        <v>1295000</v>
      </c>
      <c r="D37" s="102">
        <v>13</v>
      </c>
      <c r="E37" s="102">
        <v>200000</v>
      </c>
      <c r="F37" s="104">
        <v>1</v>
      </c>
      <c r="G37" s="102">
        <v>1495000</v>
      </c>
      <c r="H37" s="102">
        <v>14</v>
      </c>
      <c r="I37" s="113"/>
    </row>
    <row r="38" spans="1:9" s="214" customFormat="1" ht="21.95" customHeight="1">
      <c r="A38" s="111">
        <v>24</v>
      </c>
      <c r="B38" s="45" t="s">
        <v>41</v>
      </c>
      <c r="C38" s="102">
        <f>G38</f>
        <v>1273700</v>
      </c>
      <c r="D38" s="102">
        <v>10</v>
      </c>
      <c r="E38" s="102">
        <v>0</v>
      </c>
      <c r="F38" s="102">
        <v>0</v>
      </c>
      <c r="G38" s="102">
        <v>1273700</v>
      </c>
      <c r="H38" s="102">
        <f>D38+F38</f>
        <v>10</v>
      </c>
      <c r="I38" s="115"/>
    </row>
    <row r="39" spans="1:9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v>0</v>
      </c>
      <c r="F39" s="104">
        <v>0</v>
      </c>
      <c r="G39" s="102">
        <v>0</v>
      </c>
      <c r="H39" s="102">
        <v>0</v>
      </c>
      <c r="I39" s="111"/>
    </row>
    <row r="40" spans="1:9" s="214" customFormat="1" ht="21.95" customHeight="1">
      <c r="A40" s="111">
        <v>26</v>
      </c>
      <c r="B40" s="45" t="s">
        <v>46</v>
      </c>
      <c r="C40" s="102">
        <v>1500000</v>
      </c>
      <c r="D40" s="102">
        <v>16</v>
      </c>
      <c r="E40" s="102">
        <v>0</v>
      </c>
      <c r="F40" s="104">
        <v>0</v>
      </c>
      <c r="G40" s="102">
        <f>C40</f>
        <v>1500000</v>
      </c>
      <c r="H40" s="102">
        <v>16</v>
      </c>
      <c r="I40" s="115"/>
    </row>
    <row r="41" spans="1:9" s="214" customFormat="1" ht="21.95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9" s="214" customFormat="1" ht="21.95" customHeight="1">
      <c r="A42" s="111">
        <v>28</v>
      </c>
      <c r="B42" s="45" t="s">
        <v>42</v>
      </c>
      <c r="C42" s="102">
        <v>14000000</v>
      </c>
      <c r="D42" s="102">
        <v>0</v>
      </c>
      <c r="E42" s="102">
        <v>0</v>
      </c>
      <c r="F42" s="104">
        <v>0</v>
      </c>
      <c r="G42" s="102">
        <f>C42</f>
        <v>14000000</v>
      </c>
      <c r="H42" s="102">
        <f>D42</f>
        <v>0</v>
      </c>
      <c r="I42" s="225" t="s">
        <v>321</v>
      </c>
    </row>
    <row r="43" spans="1:9" s="214" customFormat="1" ht="21.95" customHeight="1">
      <c r="A43" s="111">
        <v>29</v>
      </c>
      <c r="B43" s="45" t="s">
        <v>45</v>
      </c>
      <c r="C43" s="102">
        <v>2257243</v>
      </c>
      <c r="D43" s="102">
        <v>20</v>
      </c>
      <c r="E43" s="102">
        <f>G43-C43</f>
        <v>16387000</v>
      </c>
      <c r="F43" s="104">
        <v>545</v>
      </c>
      <c r="G43" s="102">
        <v>18644243</v>
      </c>
      <c r="H43" s="102">
        <f>D43+F43</f>
        <v>565</v>
      </c>
      <c r="I43" s="113"/>
    </row>
    <row r="44" spans="1:9" s="216" customFormat="1" ht="21.95" customHeight="1">
      <c r="A44" s="87">
        <v>30</v>
      </c>
      <c r="B44" s="63" t="s">
        <v>47</v>
      </c>
      <c r="C44" s="102">
        <f>G44-E44</f>
        <v>227600</v>
      </c>
      <c r="D44" s="102">
        <v>0</v>
      </c>
      <c r="E44" s="102">
        <v>560000</v>
      </c>
      <c r="F44" s="102">
        <v>0</v>
      </c>
      <c r="G44" s="102">
        <v>787600</v>
      </c>
      <c r="H44" s="102">
        <v>0</v>
      </c>
      <c r="I44" s="226" t="s">
        <v>322</v>
      </c>
    </row>
    <row r="45" spans="1:9" ht="23.1" customHeight="1">
      <c r="A45" s="402" t="s">
        <v>11</v>
      </c>
      <c r="B45" s="402"/>
      <c r="C45" s="120">
        <f t="shared" ref="C45:H45" si="0">SUM(C15:C44)</f>
        <v>68697918</v>
      </c>
      <c r="D45" s="120">
        <f t="shared" si="0"/>
        <v>484</v>
      </c>
      <c r="E45" s="120">
        <f t="shared" si="0"/>
        <v>22780348</v>
      </c>
      <c r="F45" s="120">
        <f t="shared" si="0"/>
        <v>762</v>
      </c>
      <c r="G45" s="120">
        <f t="shared" si="0"/>
        <v>91478266</v>
      </c>
      <c r="H45" s="120">
        <f t="shared" si="0"/>
        <v>1246</v>
      </c>
      <c r="I45" s="149"/>
    </row>
    <row r="46" spans="1:9" ht="24.95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9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</row>
    <row r="48" spans="1:9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9" ht="18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</row>
    <row r="50" spans="1:9" s="214" customFormat="1" ht="18" customHeight="1">
      <c r="A50" s="111">
        <v>2</v>
      </c>
      <c r="B50" s="122" t="s">
        <v>16</v>
      </c>
      <c r="C50" s="118">
        <v>1671545</v>
      </c>
      <c r="D50" s="118">
        <v>12</v>
      </c>
      <c r="E50" s="118">
        <v>0</v>
      </c>
      <c r="F50" s="118">
        <v>0</v>
      </c>
      <c r="G50" s="118">
        <f>C50</f>
        <v>1671545</v>
      </c>
      <c r="H50" s="103">
        <f>D50</f>
        <v>12</v>
      </c>
      <c r="I50" s="116"/>
    </row>
    <row r="51" spans="1:9" s="214" customFormat="1" ht="18" customHeight="1">
      <c r="A51" s="111">
        <v>3</v>
      </c>
      <c r="B51" s="122" t="s">
        <v>17</v>
      </c>
      <c r="C51" s="118">
        <f>G51</f>
        <v>1625000</v>
      </c>
      <c r="D51" s="118">
        <v>14</v>
      </c>
      <c r="E51" s="118">
        <v>0</v>
      </c>
      <c r="F51" s="118">
        <v>0</v>
      </c>
      <c r="G51" s="118">
        <v>1625000</v>
      </c>
      <c r="H51" s="103">
        <v>14</v>
      </c>
      <c r="I51" s="116"/>
    </row>
    <row r="52" spans="1:9" s="214" customFormat="1" ht="18" customHeight="1">
      <c r="A52" s="111">
        <v>4</v>
      </c>
      <c r="B52" s="122" t="s">
        <v>18</v>
      </c>
      <c r="C52" s="118">
        <f>G52-E52</f>
        <v>569555</v>
      </c>
      <c r="D52" s="118">
        <v>5</v>
      </c>
      <c r="E52" s="118">
        <v>363000</v>
      </c>
      <c r="F52" s="118">
        <v>15</v>
      </c>
      <c r="G52" s="118">
        <v>932555</v>
      </c>
      <c r="H52" s="103">
        <f>D52+F52</f>
        <v>20</v>
      </c>
      <c r="I52" s="116"/>
    </row>
    <row r="53" spans="1:9" s="214" customFormat="1" ht="18" customHeight="1">
      <c r="A53" s="111">
        <v>5</v>
      </c>
      <c r="B53" s="122" t="s">
        <v>19</v>
      </c>
      <c r="C53" s="118">
        <v>1269258</v>
      </c>
      <c r="D53" s="118">
        <v>11</v>
      </c>
      <c r="E53" s="118">
        <v>0</v>
      </c>
      <c r="F53" s="118">
        <v>0</v>
      </c>
      <c r="G53" s="118">
        <f>C53</f>
        <v>1269258</v>
      </c>
      <c r="H53" s="103">
        <f>D53</f>
        <v>11</v>
      </c>
      <c r="I53" s="116"/>
    </row>
    <row r="54" spans="1:9" ht="18" customHeight="1">
      <c r="A54" s="402" t="s">
        <v>10</v>
      </c>
      <c r="B54" s="402"/>
      <c r="C54" s="120">
        <f>SUM(C50:C53)</f>
        <v>5135358</v>
      </c>
      <c r="D54" s="120">
        <f>SUM(D50:D53)</f>
        <v>42</v>
      </c>
      <c r="E54" s="120">
        <f>SUM(E50:E53)</f>
        <v>363000</v>
      </c>
      <c r="F54" s="120">
        <f>SUM(F49:F53)</f>
        <v>15</v>
      </c>
      <c r="G54" s="120">
        <f>SUM(G49:G53)</f>
        <v>5498358</v>
      </c>
      <c r="H54" s="123"/>
      <c r="I54" s="116"/>
    </row>
    <row r="55" spans="1:9" ht="24.95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9" ht="15" customHeight="1">
      <c r="A56" s="408" t="s">
        <v>0</v>
      </c>
      <c r="B56" s="408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9" ht="20.100000000000001" customHeight="1">
      <c r="A57" s="408"/>
      <c r="B57" s="408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9" s="200" customFormat="1" ht="20.100000000000001" customHeight="1">
      <c r="A58" s="113">
        <v>1</v>
      </c>
      <c r="B58" s="215" t="s">
        <v>313</v>
      </c>
      <c r="C58" s="219">
        <v>300000</v>
      </c>
      <c r="D58" s="104">
        <v>1</v>
      </c>
      <c r="E58" s="102">
        <v>0</v>
      </c>
      <c r="F58" s="102">
        <v>0</v>
      </c>
      <c r="G58" s="102">
        <f t="shared" ref="G58:G63" si="1">C58</f>
        <v>300000</v>
      </c>
      <c r="H58" s="104">
        <v>1</v>
      </c>
      <c r="I58" s="65"/>
    </row>
    <row r="59" spans="1:9" s="200" customFormat="1" ht="20.100000000000001" customHeight="1">
      <c r="A59" s="113">
        <v>2</v>
      </c>
      <c r="B59" s="215" t="s">
        <v>314</v>
      </c>
      <c r="C59" s="219">
        <v>400000</v>
      </c>
      <c r="D59" s="104">
        <v>1</v>
      </c>
      <c r="E59" s="102">
        <v>0</v>
      </c>
      <c r="F59" s="102">
        <v>0</v>
      </c>
      <c r="G59" s="102">
        <f t="shared" si="1"/>
        <v>400000</v>
      </c>
      <c r="H59" s="104">
        <v>1</v>
      </c>
      <c r="I59" s="65"/>
    </row>
    <row r="60" spans="1:9" s="200" customFormat="1" ht="20.100000000000001" customHeight="1">
      <c r="A60" s="113">
        <v>3</v>
      </c>
      <c r="B60" s="215" t="s">
        <v>315</v>
      </c>
      <c r="C60" s="219">
        <v>300000</v>
      </c>
      <c r="D60" s="104">
        <v>1</v>
      </c>
      <c r="E60" s="102">
        <v>0</v>
      </c>
      <c r="F60" s="102">
        <v>0</v>
      </c>
      <c r="G60" s="102">
        <f t="shared" si="1"/>
        <v>300000</v>
      </c>
      <c r="H60" s="104">
        <v>1</v>
      </c>
      <c r="I60" s="65"/>
    </row>
    <row r="61" spans="1:9" s="200" customFormat="1" ht="20.100000000000001" customHeight="1">
      <c r="A61" s="113">
        <v>4</v>
      </c>
      <c r="B61" s="215" t="s">
        <v>316</v>
      </c>
      <c r="C61" s="219">
        <v>200000</v>
      </c>
      <c r="D61" s="104">
        <v>1</v>
      </c>
      <c r="E61" s="102">
        <v>0</v>
      </c>
      <c r="F61" s="102">
        <v>0</v>
      </c>
      <c r="G61" s="102">
        <f t="shared" si="1"/>
        <v>200000</v>
      </c>
      <c r="H61" s="104">
        <v>1</v>
      </c>
      <c r="I61" s="65"/>
    </row>
    <row r="62" spans="1:9" s="200" customFormat="1" ht="20.100000000000001" customHeight="1">
      <c r="A62" s="113">
        <v>5</v>
      </c>
      <c r="B62" s="215" t="s">
        <v>317</v>
      </c>
      <c r="C62" s="219">
        <v>300000</v>
      </c>
      <c r="D62" s="104">
        <v>1</v>
      </c>
      <c r="E62" s="102">
        <v>0</v>
      </c>
      <c r="F62" s="102">
        <v>0</v>
      </c>
      <c r="G62" s="102">
        <f t="shared" si="1"/>
        <v>300000</v>
      </c>
      <c r="H62" s="104">
        <v>1</v>
      </c>
      <c r="I62" s="65"/>
    </row>
    <row r="63" spans="1:9" s="200" customFormat="1" ht="20.100000000000001" customHeight="1">
      <c r="A63" s="113">
        <v>6</v>
      </c>
      <c r="B63" s="215" t="s">
        <v>318</v>
      </c>
      <c r="C63" s="219">
        <v>150000</v>
      </c>
      <c r="D63" s="104">
        <v>1</v>
      </c>
      <c r="E63" s="102">
        <v>0</v>
      </c>
      <c r="F63" s="102">
        <v>0</v>
      </c>
      <c r="G63" s="102">
        <f t="shared" si="1"/>
        <v>150000</v>
      </c>
      <c r="H63" s="104">
        <v>1</v>
      </c>
      <c r="I63" s="65"/>
    </row>
    <row r="64" spans="1:9" s="200" customFormat="1" ht="20.100000000000001" customHeight="1">
      <c r="A64" s="113">
        <v>7</v>
      </c>
      <c r="B64" s="215" t="s">
        <v>319</v>
      </c>
      <c r="C64" s="219">
        <v>200000</v>
      </c>
      <c r="D64" s="104">
        <v>1</v>
      </c>
      <c r="E64" s="102">
        <v>0</v>
      </c>
      <c r="F64" s="102">
        <v>0</v>
      </c>
      <c r="G64" s="102">
        <f>C64+E64</f>
        <v>200000</v>
      </c>
      <c r="H64" s="104">
        <v>1</v>
      </c>
      <c r="I64" s="65"/>
    </row>
    <row r="65" spans="1:9" s="200" customFormat="1" ht="20.100000000000001" customHeight="1">
      <c r="A65" s="113">
        <v>8</v>
      </c>
      <c r="B65" s="215" t="s">
        <v>320</v>
      </c>
      <c r="C65" s="219">
        <v>0</v>
      </c>
      <c r="D65" s="219">
        <v>0</v>
      </c>
      <c r="E65" s="102">
        <v>50000</v>
      </c>
      <c r="F65" s="102">
        <v>1</v>
      </c>
      <c r="G65" s="102">
        <f>C65+E65</f>
        <v>50000</v>
      </c>
      <c r="H65" s="104">
        <v>1</v>
      </c>
      <c r="I65" s="65"/>
    </row>
    <row r="66" spans="1:9" s="200" customFormat="1" ht="20.100000000000001" customHeight="1">
      <c r="A66" s="113">
        <v>9</v>
      </c>
      <c r="B66" s="215" t="s">
        <v>125</v>
      </c>
      <c r="C66" s="219">
        <v>0</v>
      </c>
      <c r="D66" s="219">
        <v>0</v>
      </c>
      <c r="E66" s="102">
        <v>50000</v>
      </c>
      <c r="F66" s="102">
        <v>1</v>
      </c>
      <c r="G66" s="102">
        <f>C66+E66</f>
        <v>50000</v>
      </c>
      <c r="H66" s="104">
        <v>1</v>
      </c>
      <c r="I66" s="65"/>
    </row>
    <row r="67" spans="1:9" s="200" customFormat="1" ht="20.100000000000001" customHeight="1">
      <c r="A67" s="113">
        <v>10</v>
      </c>
      <c r="B67" s="65" t="s">
        <v>323</v>
      </c>
      <c r="C67" s="102">
        <v>100000</v>
      </c>
      <c r="D67" s="104">
        <v>1</v>
      </c>
      <c r="E67" s="102">
        <v>0</v>
      </c>
      <c r="F67" s="102">
        <v>0</v>
      </c>
      <c r="G67" s="102">
        <f t="shared" ref="G67:G70" si="2">C67</f>
        <v>100000</v>
      </c>
      <c r="H67" s="104">
        <v>1</v>
      </c>
      <c r="I67" s="65"/>
    </row>
    <row r="68" spans="1:9" s="214" customFormat="1" ht="20.100000000000001" customHeight="1">
      <c r="A68" s="113">
        <v>11</v>
      </c>
      <c r="B68" s="65" t="s">
        <v>324</v>
      </c>
      <c r="C68" s="102">
        <v>250000</v>
      </c>
      <c r="D68" s="104">
        <v>1</v>
      </c>
      <c r="E68" s="102">
        <v>0</v>
      </c>
      <c r="F68" s="102">
        <v>0</v>
      </c>
      <c r="G68" s="102">
        <f>C68</f>
        <v>250000</v>
      </c>
      <c r="H68" s="104">
        <v>1</v>
      </c>
      <c r="I68" s="65"/>
    </row>
    <row r="69" spans="1:9" s="214" customFormat="1" ht="20.100000000000001" customHeight="1">
      <c r="A69" s="113">
        <v>12</v>
      </c>
      <c r="B69" s="65" t="s">
        <v>325</v>
      </c>
      <c r="C69" s="102">
        <v>2260000</v>
      </c>
      <c r="D69" s="104">
        <v>1</v>
      </c>
      <c r="E69" s="102">
        <v>0</v>
      </c>
      <c r="F69" s="102">
        <v>0</v>
      </c>
      <c r="G69" s="102">
        <f t="shared" si="2"/>
        <v>2260000</v>
      </c>
      <c r="H69" s="104">
        <v>1</v>
      </c>
      <c r="I69" s="65"/>
    </row>
    <row r="70" spans="1:9" s="200" customFormat="1" ht="20.100000000000001" customHeight="1">
      <c r="A70" s="113">
        <v>13</v>
      </c>
      <c r="B70" s="65" t="s">
        <v>326</v>
      </c>
      <c r="C70" s="102">
        <v>400000</v>
      </c>
      <c r="D70" s="104">
        <v>1</v>
      </c>
      <c r="E70" s="102">
        <v>0</v>
      </c>
      <c r="F70" s="102">
        <v>0</v>
      </c>
      <c r="G70" s="102">
        <f t="shared" si="2"/>
        <v>400000</v>
      </c>
      <c r="H70" s="104">
        <f>D70</f>
        <v>1</v>
      </c>
      <c r="I70" s="65"/>
    </row>
    <row r="71" spans="1:9" s="202" customFormat="1" ht="20.100000000000001" customHeight="1">
      <c r="A71" s="113">
        <v>14</v>
      </c>
      <c r="B71" s="40" t="s">
        <v>327</v>
      </c>
      <c r="C71" s="50">
        <v>3500000</v>
      </c>
      <c r="D71" s="50">
        <v>0</v>
      </c>
      <c r="E71" s="102">
        <v>0</v>
      </c>
      <c r="F71" s="102">
        <v>0</v>
      </c>
      <c r="G71" s="50">
        <f>C71</f>
        <v>3500000</v>
      </c>
      <c r="H71" s="50">
        <v>0</v>
      </c>
      <c r="I71" s="40"/>
    </row>
    <row r="72" spans="1:9" s="202" customFormat="1" ht="20.100000000000001" customHeight="1">
      <c r="A72" s="113">
        <v>15</v>
      </c>
      <c r="B72" s="40" t="s">
        <v>345</v>
      </c>
      <c r="C72" s="50">
        <v>2000000</v>
      </c>
      <c r="D72" s="50">
        <v>0</v>
      </c>
      <c r="E72" s="102">
        <v>0</v>
      </c>
      <c r="F72" s="102">
        <v>0</v>
      </c>
      <c r="G72" s="50">
        <f>C72</f>
        <v>2000000</v>
      </c>
      <c r="H72" s="50">
        <v>0</v>
      </c>
      <c r="I72" s="40"/>
    </row>
    <row r="73" spans="1:9" s="202" customFormat="1" ht="20.100000000000001" customHeight="1">
      <c r="A73" s="113">
        <v>16</v>
      </c>
      <c r="B73" s="40" t="s">
        <v>330</v>
      </c>
      <c r="C73" s="50">
        <v>7970000</v>
      </c>
      <c r="D73" s="50">
        <v>0</v>
      </c>
      <c r="E73" s="102">
        <v>0</v>
      </c>
      <c r="F73" s="102">
        <v>0</v>
      </c>
      <c r="G73" s="50">
        <f t="shared" ref="G73:G75" si="3">C73</f>
        <v>7970000</v>
      </c>
      <c r="H73" s="50">
        <v>0</v>
      </c>
      <c r="I73" s="40"/>
    </row>
    <row r="74" spans="1:9" s="202" customFormat="1" ht="20.100000000000001" customHeight="1">
      <c r="A74" s="113">
        <v>17</v>
      </c>
      <c r="B74" s="40" t="s">
        <v>331</v>
      </c>
      <c r="C74" s="50">
        <v>8307000</v>
      </c>
      <c r="D74" s="50">
        <v>0</v>
      </c>
      <c r="E74" s="102">
        <v>0</v>
      </c>
      <c r="F74" s="102">
        <v>0</v>
      </c>
      <c r="G74" s="50">
        <f t="shared" si="3"/>
        <v>8307000</v>
      </c>
      <c r="H74" s="50">
        <v>0</v>
      </c>
      <c r="I74" s="40"/>
    </row>
    <row r="75" spans="1:9" s="202" customFormat="1" ht="20.100000000000001" customHeight="1">
      <c r="A75" s="113">
        <v>18</v>
      </c>
      <c r="B75" s="40" t="s">
        <v>328</v>
      </c>
      <c r="C75" s="50">
        <v>700000</v>
      </c>
      <c r="D75" s="50">
        <v>0</v>
      </c>
      <c r="E75" s="102">
        <v>0</v>
      </c>
      <c r="F75" s="102">
        <v>0</v>
      </c>
      <c r="G75" s="50">
        <f t="shared" si="3"/>
        <v>700000</v>
      </c>
      <c r="H75" s="50">
        <v>0</v>
      </c>
      <c r="I75" s="40"/>
    </row>
    <row r="76" spans="1:9" ht="20.100000000000001" customHeight="1">
      <c r="A76" s="408" t="s">
        <v>11</v>
      </c>
      <c r="B76" s="408"/>
      <c r="C76" s="120">
        <f>SUM(C58:C75)</f>
        <v>27337000</v>
      </c>
      <c r="D76" s="217">
        <f>SUM(D58:D75)</f>
        <v>11</v>
      </c>
      <c r="E76" s="217">
        <f t="shared" ref="E76:G76" si="4">SUM(E58:E75)</f>
        <v>100000</v>
      </c>
      <c r="F76" s="217">
        <f t="shared" si="4"/>
        <v>2</v>
      </c>
      <c r="G76" s="217">
        <f t="shared" si="4"/>
        <v>27437000</v>
      </c>
      <c r="H76" s="217">
        <f>SUM(H58:H75)</f>
        <v>13</v>
      </c>
      <c r="I76" s="65"/>
    </row>
    <row r="77" spans="1:9" s="19" customFormat="1" ht="30" customHeight="1">
      <c r="A77" s="42" t="s">
        <v>69</v>
      </c>
      <c r="B77" s="260" t="s">
        <v>67</v>
      </c>
      <c r="C77" s="261"/>
      <c r="D77" s="261"/>
      <c r="E77" s="261"/>
      <c r="F77" s="261"/>
      <c r="G77" s="261"/>
      <c r="H77" s="261"/>
      <c r="I77" s="262"/>
    </row>
    <row r="78" spans="1:9" s="19" customFormat="1" ht="30" customHeight="1">
      <c r="A78" s="58" t="s">
        <v>52</v>
      </c>
      <c r="B78" s="59" t="s">
        <v>66</v>
      </c>
      <c r="C78" s="59"/>
      <c r="D78" s="59"/>
      <c r="E78" s="59"/>
      <c r="F78" s="59"/>
      <c r="G78" s="59"/>
      <c r="H78" s="59"/>
      <c r="I78" s="227"/>
    </row>
    <row r="79" spans="1:9" s="19" customFormat="1" ht="33" customHeight="1" thickBot="1">
      <c r="A79" s="207" t="s">
        <v>0</v>
      </c>
      <c r="B79" s="208" t="s">
        <v>53</v>
      </c>
      <c r="C79" s="483" t="s">
        <v>55</v>
      </c>
      <c r="D79" s="484"/>
      <c r="E79" s="485"/>
      <c r="F79" s="483" t="s">
        <v>56</v>
      </c>
      <c r="G79" s="484"/>
      <c r="H79" s="483" t="s">
        <v>57</v>
      </c>
      <c r="I79" s="485"/>
    </row>
    <row r="80" spans="1:9" s="19" customFormat="1" ht="21.95" customHeight="1">
      <c r="A80" s="212" t="s">
        <v>255</v>
      </c>
      <c r="B80" s="209" t="s">
        <v>332</v>
      </c>
      <c r="C80" s="507" t="s">
        <v>333</v>
      </c>
      <c r="D80" s="508"/>
      <c r="E80" s="509"/>
      <c r="F80" s="489" t="s">
        <v>59</v>
      </c>
      <c r="G80" s="489"/>
      <c r="H80" s="490">
        <v>20000000</v>
      </c>
      <c r="I80" s="491"/>
    </row>
    <row r="81" spans="1:9" s="19" customFormat="1" ht="21.95" customHeight="1">
      <c r="A81" s="211" t="s">
        <v>258</v>
      </c>
      <c r="B81" s="209" t="s">
        <v>332</v>
      </c>
      <c r="C81" s="505" t="s">
        <v>13</v>
      </c>
      <c r="D81" s="505"/>
      <c r="E81" s="505"/>
      <c r="F81" s="489" t="s">
        <v>62</v>
      </c>
      <c r="G81" s="489"/>
      <c r="H81" s="479">
        <v>570000</v>
      </c>
      <c r="I81" s="480"/>
    </row>
    <row r="82" spans="1:9" s="19" customFormat="1" ht="21.95" customHeight="1">
      <c r="A82" s="211" t="s">
        <v>259</v>
      </c>
      <c r="B82" s="209" t="s">
        <v>332</v>
      </c>
      <c r="C82" s="505" t="s">
        <v>13</v>
      </c>
      <c r="D82" s="505"/>
      <c r="E82" s="505"/>
      <c r="F82" s="489" t="s">
        <v>62</v>
      </c>
      <c r="G82" s="489"/>
      <c r="H82" s="479">
        <v>220000</v>
      </c>
      <c r="I82" s="480"/>
    </row>
    <row r="83" spans="1:9" s="19" customFormat="1" ht="21.95" customHeight="1">
      <c r="A83" s="211" t="s">
        <v>260</v>
      </c>
      <c r="B83" s="209" t="s">
        <v>332</v>
      </c>
      <c r="C83" s="505" t="s">
        <v>13</v>
      </c>
      <c r="D83" s="505"/>
      <c r="E83" s="505"/>
      <c r="F83" s="220" t="s">
        <v>62</v>
      </c>
      <c r="G83" s="221"/>
      <c r="H83" s="479">
        <v>200000</v>
      </c>
      <c r="I83" s="480"/>
    </row>
    <row r="84" spans="1:9" s="19" customFormat="1" ht="21.95" customHeight="1">
      <c r="A84" s="211" t="s">
        <v>261</v>
      </c>
      <c r="B84" s="209" t="s">
        <v>332</v>
      </c>
      <c r="C84" s="505" t="s">
        <v>13</v>
      </c>
      <c r="D84" s="505"/>
      <c r="E84" s="505"/>
      <c r="F84" s="220" t="s">
        <v>62</v>
      </c>
      <c r="G84" s="221"/>
      <c r="H84" s="479">
        <v>180000</v>
      </c>
      <c r="I84" s="480"/>
    </row>
    <row r="85" spans="1:9" s="19" customFormat="1" ht="21.95" customHeight="1">
      <c r="A85" s="211" t="s">
        <v>264</v>
      </c>
      <c r="B85" s="209" t="s">
        <v>334</v>
      </c>
      <c r="C85" s="505" t="s">
        <v>13</v>
      </c>
      <c r="D85" s="505"/>
      <c r="E85" s="505"/>
      <c r="F85" s="220" t="s">
        <v>62</v>
      </c>
      <c r="G85" s="221"/>
      <c r="H85" s="479">
        <v>500000</v>
      </c>
      <c r="I85" s="480"/>
    </row>
    <row r="86" spans="1:9" s="19" customFormat="1" ht="21.95" customHeight="1">
      <c r="A86" s="211" t="s">
        <v>265</v>
      </c>
      <c r="B86" s="209" t="s">
        <v>334</v>
      </c>
      <c r="C86" s="505" t="s">
        <v>13</v>
      </c>
      <c r="D86" s="505"/>
      <c r="E86" s="505"/>
      <c r="F86" s="220" t="s">
        <v>62</v>
      </c>
      <c r="G86" s="221"/>
      <c r="H86" s="479">
        <v>500000</v>
      </c>
      <c r="I86" s="480"/>
    </row>
    <row r="87" spans="1:9" s="19" customFormat="1" ht="21.95" customHeight="1">
      <c r="A87" s="211" t="s">
        <v>268</v>
      </c>
      <c r="B87" s="209" t="s">
        <v>335</v>
      </c>
      <c r="C87" s="474" t="s">
        <v>71</v>
      </c>
      <c r="D87" s="475"/>
      <c r="E87" s="476"/>
      <c r="F87" s="477" t="s">
        <v>78</v>
      </c>
      <c r="G87" s="478"/>
      <c r="H87" s="479">
        <f>F119/5</f>
        <v>4648669.5999999996</v>
      </c>
      <c r="I87" s="480"/>
    </row>
    <row r="88" spans="1:9" s="19" customFormat="1" ht="21.95" customHeight="1">
      <c r="A88" s="87"/>
      <c r="B88" s="218" t="s">
        <v>10</v>
      </c>
      <c r="C88" s="278" t="s">
        <v>348</v>
      </c>
      <c r="D88" s="279"/>
      <c r="E88" s="280"/>
      <c r="F88" s="62"/>
      <c r="G88" s="62"/>
      <c r="H88" s="506">
        <f>SUM(H80:H87)</f>
        <v>26818669.600000001</v>
      </c>
      <c r="I88" s="506"/>
    </row>
    <row r="89" spans="1:9" s="19" customFormat="1" ht="23.1" customHeight="1">
      <c r="A89" s="222" t="s">
        <v>64</v>
      </c>
      <c r="B89" s="203" t="s">
        <v>65</v>
      </c>
      <c r="C89" s="205"/>
      <c r="D89" s="205"/>
      <c r="E89" s="205"/>
      <c r="F89" s="205"/>
      <c r="G89" s="205"/>
      <c r="H89" s="205"/>
      <c r="I89" s="206"/>
    </row>
    <row r="90" spans="1:9" s="19" customFormat="1" ht="23.1" customHeight="1" thickBot="1">
      <c r="A90" s="207" t="s">
        <v>0</v>
      </c>
      <c r="B90" s="208" t="s">
        <v>53</v>
      </c>
      <c r="C90" s="85" t="s">
        <v>54</v>
      </c>
      <c r="D90" s="321" t="s">
        <v>55</v>
      </c>
      <c r="E90" s="321"/>
      <c r="F90" s="321" t="s">
        <v>56</v>
      </c>
      <c r="G90" s="321"/>
      <c r="H90" s="321" t="s">
        <v>57</v>
      </c>
      <c r="I90" s="321"/>
    </row>
    <row r="91" spans="1:9" s="19" customFormat="1" ht="17.100000000000001" customHeight="1">
      <c r="A91" s="88">
        <v>1</v>
      </c>
      <c r="B91" s="209" t="s">
        <v>336</v>
      </c>
      <c r="C91" s="223" t="s">
        <v>58</v>
      </c>
      <c r="D91" s="504" t="s">
        <v>146</v>
      </c>
      <c r="E91" s="504"/>
      <c r="F91" s="313" t="s">
        <v>263</v>
      </c>
      <c r="G91" s="314"/>
      <c r="H91" s="492">
        <v>3395000</v>
      </c>
      <c r="I91" s="492"/>
    </row>
    <row r="92" spans="1:9" s="19" customFormat="1" ht="17.100000000000001" customHeight="1">
      <c r="A92" s="86">
        <v>2</v>
      </c>
      <c r="B92" s="209" t="s">
        <v>336</v>
      </c>
      <c r="C92" s="7" t="s">
        <v>58</v>
      </c>
      <c r="D92" s="502" t="s">
        <v>123</v>
      </c>
      <c r="E92" s="503"/>
      <c r="F92" s="313" t="s">
        <v>263</v>
      </c>
      <c r="G92" s="314"/>
      <c r="H92" s="492">
        <v>1009176</v>
      </c>
      <c r="I92" s="492"/>
    </row>
    <row r="93" spans="1:9" s="19" customFormat="1" ht="17.100000000000001" customHeight="1">
      <c r="A93" s="88">
        <v>3</v>
      </c>
      <c r="B93" s="209" t="s">
        <v>332</v>
      </c>
      <c r="C93" s="7" t="s">
        <v>58</v>
      </c>
      <c r="D93" s="474" t="s">
        <v>13</v>
      </c>
      <c r="E93" s="476"/>
      <c r="F93" s="313" t="s">
        <v>59</v>
      </c>
      <c r="G93" s="314"/>
      <c r="H93" s="479">
        <v>1500000</v>
      </c>
      <c r="I93" s="480"/>
    </row>
    <row r="94" spans="1:9" s="19" customFormat="1" ht="17.100000000000001" customHeight="1">
      <c r="A94" s="86">
        <v>4</v>
      </c>
      <c r="B94" s="209" t="s">
        <v>332</v>
      </c>
      <c r="C94" s="7" t="s">
        <v>58</v>
      </c>
      <c r="D94" s="474" t="s">
        <v>13</v>
      </c>
      <c r="E94" s="476"/>
      <c r="F94" s="313" t="s">
        <v>337</v>
      </c>
      <c r="G94" s="314"/>
      <c r="H94" s="479">
        <v>1000000</v>
      </c>
      <c r="I94" s="480"/>
    </row>
    <row r="95" spans="1:9" s="19" customFormat="1" ht="17.100000000000001" customHeight="1">
      <c r="A95" s="88">
        <v>5</v>
      </c>
      <c r="B95" s="209" t="s">
        <v>332</v>
      </c>
      <c r="C95" s="7" t="s">
        <v>58</v>
      </c>
      <c r="D95" s="474" t="s">
        <v>13</v>
      </c>
      <c r="E95" s="476"/>
      <c r="F95" s="313" t="s">
        <v>60</v>
      </c>
      <c r="G95" s="314"/>
      <c r="H95" s="479">
        <v>2000000</v>
      </c>
      <c r="I95" s="480"/>
    </row>
    <row r="96" spans="1:9" s="19" customFormat="1" ht="17.100000000000001" customHeight="1">
      <c r="A96" s="86">
        <v>6</v>
      </c>
      <c r="B96" s="209" t="s">
        <v>332</v>
      </c>
      <c r="C96" s="33" t="s">
        <v>58</v>
      </c>
      <c r="D96" s="474" t="s">
        <v>13</v>
      </c>
      <c r="E96" s="476"/>
      <c r="F96" s="313" t="s">
        <v>60</v>
      </c>
      <c r="G96" s="314"/>
      <c r="H96" s="479">
        <v>2000000</v>
      </c>
      <c r="I96" s="480"/>
    </row>
    <row r="97" spans="1:9" s="19" customFormat="1" ht="17.100000000000001" customHeight="1">
      <c r="A97" s="88">
        <v>7</v>
      </c>
      <c r="B97" s="209" t="s">
        <v>332</v>
      </c>
      <c r="C97" s="33" t="s">
        <v>58</v>
      </c>
      <c r="D97" s="474" t="s">
        <v>13</v>
      </c>
      <c r="E97" s="476"/>
      <c r="F97" s="313" t="s">
        <v>60</v>
      </c>
      <c r="G97" s="314"/>
      <c r="H97" s="479">
        <v>2000000</v>
      </c>
      <c r="I97" s="480"/>
    </row>
    <row r="98" spans="1:9" s="19" customFormat="1" ht="17.100000000000001" customHeight="1">
      <c r="A98" s="86">
        <v>8</v>
      </c>
      <c r="B98" s="209" t="s">
        <v>332</v>
      </c>
      <c r="C98" s="33" t="s">
        <v>58</v>
      </c>
      <c r="D98" s="474" t="s">
        <v>13</v>
      </c>
      <c r="E98" s="476"/>
      <c r="F98" s="313" t="s">
        <v>337</v>
      </c>
      <c r="G98" s="314"/>
      <c r="H98" s="479">
        <v>1000000</v>
      </c>
      <c r="I98" s="480"/>
    </row>
    <row r="99" spans="1:9" s="19" customFormat="1" ht="17.100000000000001" customHeight="1">
      <c r="A99" s="88">
        <v>9</v>
      </c>
      <c r="B99" s="209" t="s">
        <v>332</v>
      </c>
      <c r="C99" s="33" t="s">
        <v>58</v>
      </c>
      <c r="D99" s="474" t="s">
        <v>13</v>
      </c>
      <c r="E99" s="476"/>
      <c r="F99" s="313" t="s">
        <v>337</v>
      </c>
      <c r="G99" s="314"/>
      <c r="H99" s="479">
        <v>1000000</v>
      </c>
      <c r="I99" s="480"/>
    </row>
    <row r="100" spans="1:9" s="19" customFormat="1" ht="17.100000000000001" customHeight="1">
      <c r="A100" s="86">
        <v>10</v>
      </c>
      <c r="B100" s="209" t="s">
        <v>332</v>
      </c>
      <c r="C100" s="33" t="s">
        <v>61</v>
      </c>
      <c r="D100" s="502" t="s">
        <v>346</v>
      </c>
      <c r="E100" s="503"/>
      <c r="F100" s="313" t="s">
        <v>59</v>
      </c>
      <c r="G100" s="314"/>
      <c r="H100" s="479">
        <v>8000000</v>
      </c>
      <c r="I100" s="480"/>
    </row>
    <row r="101" spans="1:9" s="19" customFormat="1" ht="17.100000000000001" customHeight="1">
      <c r="A101" s="88">
        <v>11</v>
      </c>
      <c r="B101" s="209" t="s">
        <v>332</v>
      </c>
      <c r="C101" s="33" t="s">
        <v>61</v>
      </c>
      <c r="D101" s="474" t="s">
        <v>13</v>
      </c>
      <c r="E101" s="476"/>
      <c r="F101" s="313" t="s">
        <v>59</v>
      </c>
      <c r="G101" s="314"/>
      <c r="H101" s="479">
        <v>5000000</v>
      </c>
      <c r="I101" s="480"/>
    </row>
    <row r="102" spans="1:9" s="19" customFormat="1" ht="17.100000000000001" customHeight="1">
      <c r="A102" s="86">
        <v>12</v>
      </c>
      <c r="B102" s="209" t="s">
        <v>332</v>
      </c>
      <c r="C102" s="7" t="s">
        <v>61</v>
      </c>
      <c r="D102" s="474" t="s">
        <v>82</v>
      </c>
      <c r="E102" s="476"/>
      <c r="F102" s="313" t="s">
        <v>59</v>
      </c>
      <c r="G102" s="314"/>
      <c r="H102" s="492">
        <v>5000000</v>
      </c>
      <c r="I102" s="492"/>
    </row>
    <row r="103" spans="1:9" s="19" customFormat="1" ht="17.100000000000001" customHeight="1">
      <c r="A103" s="88">
        <v>13</v>
      </c>
      <c r="B103" s="209" t="s">
        <v>332</v>
      </c>
      <c r="C103" s="7" t="s">
        <v>61</v>
      </c>
      <c r="D103" s="474" t="s">
        <v>82</v>
      </c>
      <c r="E103" s="476"/>
      <c r="F103" s="313" t="s">
        <v>59</v>
      </c>
      <c r="G103" s="314"/>
      <c r="H103" s="479">
        <v>17750000</v>
      </c>
      <c r="I103" s="480"/>
    </row>
    <row r="104" spans="1:9" s="19" customFormat="1" ht="17.100000000000001" customHeight="1">
      <c r="A104" s="86">
        <v>14</v>
      </c>
      <c r="B104" s="209" t="s">
        <v>332</v>
      </c>
      <c r="C104" s="7" t="s">
        <v>61</v>
      </c>
      <c r="D104" s="474" t="s">
        <v>13</v>
      </c>
      <c r="E104" s="476"/>
      <c r="F104" s="313" t="s">
        <v>59</v>
      </c>
      <c r="G104" s="314"/>
      <c r="H104" s="479">
        <v>4000000</v>
      </c>
      <c r="I104" s="480"/>
    </row>
    <row r="105" spans="1:9" s="19" customFormat="1" ht="17.100000000000001" customHeight="1">
      <c r="A105" s="88">
        <v>15</v>
      </c>
      <c r="B105" s="209" t="s">
        <v>332</v>
      </c>
      <c r="C105" s="7" t="s">
        <v>61</v>
      </c>
      <c r="D105" s="474" t="s">
        <v>13</v>
      </c>
      <c r="E105" s="476"/>
      <c r="F105" s="313" t="s">
        <v>62</v>
      </c>
      <c r="G105" s="314"/>
      <c r="H105" s="479">
        <v>5500000</v>
      </c>
      <c r="I105" s="480"/>
    </row>
    <row r="106" spans="1:9" s="19" customFormat="1" ht="17.100000000000001" customHeight="1">
      <c r="A106" s="86">
        <v>16</v>
      </c>
      <c r="B106" s="209" t="s">
        <v>338</v>
      </c>
      <c r="C106" s="7" t="s">
        <v>58</v>
      </c>
      <c r="D106" s="474" t="s">
        <v>13</v>
      </c>
      <c r="E106" s="476"/>
      <c r="F106" s="313" t="s">
        <v>60</v>
      </c>
      <c r="G106" s="314"/>
      <c r="H106" s="479">
        <v>2000000</v>
      </c>
      <c r="I106" s="480"/>
    </row>
    <row r="107" spans="1:9" s="19" customFormat="1" ht="17.100000000000001" customHeight="1">
      <c r="A107" s="88">
        <v>17</v>
      </c>
      <c r="B107" s="209" t="s">
        <v>338</v>
      </c>
      <c r="C107" s="33" t="s">
        <v>58</v>
      </c>
      <c r="D107" s="474" t="s">
        <v>13</v>
      </c>
      <c r="E107" s="476"/>
      <c r="F107" s="313" t="s">
        <v>60</v>
      </c>
      <c r="G107" s="314"/>
      <c r="H107" s="479">
        <v>2000000</v>
      </c>
      <c r="I107" s="480"/>
    </row>
    <row r="108" spans="1:9" s="19" customFormat="1" ht="17.100000000000001" customHeight="1">
      <c r="A108" s="86">
        <v>18</v>
      </c>
      <c r="B108" s="209" t="s">
        <v>353</v>
      </c>
      <c r="C108" s="33" t="s">
        <v>61</v>
      </c>
      <c r="D108" s="474" t="s">
        <v>13</v>
      </c>
      <c r="E108" s="476"/>
      <c r="F108" s="313" t="s">
        <v>62</v>
      </c>
      <c r="G108" s="314"/>
      <c r="H108" s="479">
        <v>8307000</v>
      </c>
      <c r="I108" s="480"/>
    </row>
    <row r="109" spans="1:9" s="19" customFormat="1" ht="17.100000000000001" customHeight="1">
      <c r="A109" s="86">
        <v>18</v>
      </c>
      <c r="B109" s="209" t="s">
        <v>353</v>
      </c>
      <c r="C109" s="33" t="s">
        <v>61</v>
      </c>
      <c r="D109" s="474" t="s">
        <v>13</v>
      </c>
      <c r="E109" s="476"/>
      <c r="F109" s="313" t="s">
        <v>62</v>
      </c>
      <c r="G109" s="314"/>
      <c r="H109" s="479">
        <v>7970000</v>
      </c>
      <c r="I109" s="480"/>
    </row>
    <row r="110" spans="1:9" s="19" customFormat="1" ht="24.95" customHeight="1">
      <c r="A110" s="86">
        <v>18</v>
      </c>
      <c r="B110" s="209" t="s">
        <v>334</v>
      </c>
      <c r="C110" s="33" t="s">
        <v>61</v>
      </c>
      <c r="D110" s="474" t="s">
        <v>13</v>
      </c>
      <c r="E110" s="476"/>
      <c r="F110" s="310" t="s">
        <v>339</v>
      </c>
      <c r="G110" s="311"/>
      <c r="H110" s="479">
        <v>10000000</v>
      </c>
      <c r="I110" s="480"/>
    </row>
    <row r="111" spans="1:9" s="19" customFormat="1" ht="17.100000000000001" customHeight="1">
      <c r="A111" s="88">
        <v>19</v>
      </c>
      <c r="B111" s="209" t="s">
        <v>334</v>
      </c>
      <c r="C111" s="33" t="s">
        <v>58</v>
      </c>
      <c r="D111" s="474" t="s">
        <v>13</v>
      </c>
      <c r="E111" s="476"/>
      <c r="F111" s="313" t="s">
        <v>60</v>
      </c>
      <c r="G111" s="314"/>
      <c r="H111" s="479">
        <v>2000000</v>
      </c>
      <c r="I111" s="480"/>
    </row>
    <row r="112" spans="1:9" s="19" customFormat="1" ht="17.100000000000001" customHeight="1">
      <c r="A112" s="86">
        <v>20</v>
      </c>
      <c r="B112" s="209" t="s">
        <v>334</v>
      </c>
      <c r="C112" s="33" t="s">
        <v>58</v>
      </c>
      <c r="D112" s="474" t="s">
        <v>13</v>
      </c>
      <c r="E112" s="476"/>
      <c r="F112" s="313" t="s">
        <v>60</v>
      </c>
      <c r="G112" s="314"/>
      <c r="H112" s="479">
        <v>1500000</v>
      </c>
      <c r="I112" s="480"/>
    </row>
    <row r="113" spans="1:9" s="19" customFormat="1" ht="17.100000000000001" customHeight="1">
      <c r="A113" s="88">
        <v>21</v>
      </c>
      <c r="B113" s="209" t="s">
        <v>334</v>
      </c>
      <c r="C113" s="224" t="s">
        <v>58</v>
      </c>
      <c r="D113" s="474" t="s">
        <v>13</v>
      </c>
      <c r="E113" s="476"/>
      <c r="F113" s="313" t="s">
        <v>60</v>
      </c>
      <c r="G113" s="314"/>
      <c r="H113" s="479">
        <v>2500000</v>
      </c>
      <c r="I113" s="480"/>
    </row>
    <row r="114" spans="1:9" s="19" customFormat="1" ht="17.100000000000001" customHeight="1">
      <c r="A114" s="86">
        <v>22</v>
      </c>
      <c r="B114" s="209" t="s">
        <v>334</v>
      </c>
      <c r="C114" s="224" t="s">
        <v>58</v>
      </c>
      <c r="D114" s="474" t="s">
        <v>13</v>
      </c>
      <c r="E114" s="476"/>
      <c r="F114" s="313" t="s">
        <v>60</v>
      </c>
      <c r="G114" s="314"/>
      <c r="H114" s="479">
        <v>8500000</v>
      </c>
      <c r="I114" s="480"/>
    </row>
    <row r="115" spans="1:9" s="19" customFormat="1" ht="17.100000000000001" customHeight="1">
      <c r="A115" s="88">
        <v>23</v>
      </c>
      <c r="B115" s="209" t="s">
        <v>335</v>
      </c>
      <c r="C115" s="7" t="s">
        <v>63</v>
      </c>
      <c r="D115" s="474" t="s">
        <v>82</v>
      </c>
      <c r="E115" s="476"/>
      <c r="F115" s="481" t="s">
        <v>78</v>
      </c>
      <c r="G115" s="482"/>
      <c r="H115" s="492">
        <v>12646290</v>
      </c>
      <c r="I115" s="492"/>
    </row>
    <row r="116" spans="1:9" s="19" customFormat="1" ht="18" customHeight="1">
      <c r="A116" s="87"/>
      <c r="B116" s="493" t="s">
        <v>81</v>
      </c>
      <c r="C116" s="494"/>
      <c r="D116" s="474" t="s">
        <v>347</v>
      </c>
      <c r="E116" s="476"/>
      <c r="F116" s="474"/>
      <c r="G116" s="476"/>
      <c r="H116" s="495">
        <f>SUM(H91:H115)</f>
        <v>117577466</v>
      </c>
      <c r="I116" s="496"/>
    </row>
    <row r="117" spans="1:9" ht="24.95" customHeight="1">
      <c r="A117" s="362" t="s">
        <v>80</v>
      </c>
      <c r="B117" s="363"/>
      <c r="C117" s="363"/>
      <c r="D117" s="363"/>
      <c r="E117" s="363"/>
      <c r="F117" s="363"/>
      <c r="G117" s="363"/>
      <c r="H117" s="363"/>
      <c r="I117" s="364"/>
    </row>
    <row r="118" spans="1:9" ht="24.95" customHeight="1">
      <c r="A118" s="149" t="s">
        <v>0</v>
      </c>
      <c r="B118" s="147" t="s">
        <v>79</v>
      </c>
      <c r="C118" s="148"/>
      <c r="D118" s="358" t="s">
        <v>3</v>
      </c>
      <c r="E118" s="360"/>
      <c r="F118" s="358" t="s">
        <v>5</v>
      </c>
      <c r="G118" s="360"/>
      <c r="H118" s="425" t="s">
        <v>10</v>
      </c>
      <c r="I118" s="426"/>
    </row>
    <row r="119" spans="1:9" ht="23.1" customHeight="1">
      <c r="A119" s="149">
        <v>1</v>
      </c>
      <c r="B119" s="150" t="s">
        <v>340</v>
      </c>
      <c r="C119" s="148"/>
      <c r="D119" s="376">
        <f>C76+C54+C45</f>
        <v>101170276</v>
      </c>
      <c r="E119" s="377"/>
      <c r="F119" s="376">
        <f>E76+E54+E45</f>
        <v>23243348</v>
      </c>
      <c r="G119" s="377"/>
      <c r="H119" s="376">
        <f>D119+F119</f>
        <v>124413624</v>
      </c>
      <c r="I119" s="377"/>
    </row>
    <row r="120" spans="1:9" ht="23.1" customHeight="1">
      <c r="A120" s="149">
        <v>2</v>
      </c>
      <c r="B120" s="150" t="s">
        <v>252</v>
      </c>
      <c r="C120" s="148"/>
      <c r="D120" s="376">
        <v>223444383</v>
      </c>
      <c r="E120" s="377"/>
      <c r="F120" s="376">
        <v>14000207</v>
      </c>
      <c r="G120" s="377"/>
      <c r="H120" s="376">
        <f>D120+F120</f>
        <v>237444590</v>
      </c>
      <c r="I120" s="377"/>
    </row>
    <row r="121" spans="1:9" ht="23.1" customHeight="1">
      <c r="A121" s="149">
        <v>3</v>
      </c>
      <c r="B121" s="150" t="s">
        <v>84</v>
      </c>
      <c r="C121" s="148"/>
      <c r="D121" s="427">
        <f>D119+D120</f>
        <v>324614659</v>
      </c>
      <c r="E121" s="428"/>
      <c r="F121" s="427">
        <f>F119+F120</f>
        <v>37243555</v>
      </c>
      <c r="G121" s="428"/>
      <c r="H121" s="427">
        <f>SUM(H119:H120)</f>
        <v>361858214</v>
      </c>
      <c r="I121" s="428"/>
    </row>
    <row r="122" spans="1:9" ht="23.1" customHeight="1">
      <c r="A122" s="149">
        <v>4</v>
      </c>
      <c r="B122" s="151" t="s">
        <v>341</v>
      </c>
      <c r="C122" s="148"/>
      <c r="D122" s="376">
        <f>H116</f>
        <v>117577466</v>
      </c>
      <c r="E122" s="377"/>
      <c r="F122" s="376">
        <f>H88</f>
        <v>26818669.600000001</v>
      </c>
      <c r="G122" s="377"/>
      <c r="H122" s="429">
        <f>D122+F122</f>
        <v>144396135.59999999</v>
      </c>
      <c r="I122" s="430"/>
    </row>
    <row r="123" spans="1:9" ht="23.1" customHeight="1">
      <c r="A123" s="149">
        <v>5</v>
      </c>
      <c r="B123" s="151" t="s">
        <v>342</v>
      </c>
      <c r="C123" s="148"/>
      <c r="D123" s="427">
        <f>D121-D122</f>
        <v>207037193</v>
      </c>
      <c r="E123" s="428"/>
      <c r="F123" s="427">
        <f>F121-F122</f>
        <v>10424885.399999999</v>
      </c>
      <c r="G123" s="428"/>
      <c r="H123" s="427">
        <f>H121-H122</f>
        <v>217462078.40000001</v>
      </c>
      <c r="I123" s="428"/>
    </row>
    <row r="124" spans="1:9" ht="21.95" customHeight="1">
      <c r="B124" s="152"/>
      <c r="C124" s="152"/>
      <c r="D124" s="152"/>
      <c r="E124" s="152"/>
      <c r="F124" s="153"/>
      <c r="G124" s="152"/>
      <c r="H124" s="152"/>
      <c r="I124" s="152"/>
    </row>
    <row r="125" spans="1:9" ht="15.95" customHeight="1">
      <c r="B125" s="154"/>
      <c r="C125" s="154"/>
      <c r="D125" s="354" t="s">
        <v>329</v>
      </c>
      <c r="E125" s="354"/>
      <c r="F125" s="354"/>
      <c r="G125" s="354"/>
      <c r="H125" s="354"/>
      <c r="I125" s="354"/>
    </row>
    <row r="126" spans="1:9" ht="15.95" customHeight="1">
      <c r="B126" s="155" t="s">
        <v>75</v>
      </c>
      <c r="C126" s="156"/>
      <c r="D126" s="152"/>
      <c r="E126" s="152"/>
      <c r="G126" s="156"/>
      <c r="H126" s="156"/>
      <c r="I126" s="156"/>
    </row>
    <row r="127" spans="1:9" ht="15.95" customHeight="1">
      <c r="B127" s="156" t="s">
        <v>74</v>
      </c>
      <c r="C127" s="152"/>
      <c r="D127" s="152"/>
      <c r="E127" s="152"/>
      <c r="F127" s="158"/>
      <c r="G127" s="156" t="s">
        <v>72</v>
      </c>
      <c r="H127" s="156"/>
      <c r="I127" s="159"/>
    </row>
    <row r="128" spans="1:9" ht="15.95" customHeight="1">
      <c r="B128" s="355" t="s">
        <v>351</v>
      </c>
      <c r="C128" s="160"/>
      <c r="D128" s="152"/>
      <c r="E128" s="152"/>
      <c r="G128" s="355" t="s">
        <v>351</v>
      </c>
      <c r="H128" s="160"/>
      <c r="I128" s="152"/>
    </row>
    <row r="129" spans="1:9" ht="15.95" customHeight="1">
      <c r="B129" s="355"/>
      <c r="C129" s="161"/>
      <c r="D129" s="152"/>
      <c r="E129" s="152"/>
      <c r="F129" s="162"/>
      <c r="G129" s="355"/>
      <c r="H129" s="152"/>
      <c r="I129" s="161"/>
    </row>
    <row r="130" spans="1:9" ht="21.95" customHeight="1">
      <c r="B130" s="161" t="s">
        <v>49</v>
      </c>
      <c r="C130" s="152"/>
      <c r="D130" s="152"/>
      <c r="E130" s="152"/>
      <c r="F130" s="163"/>
      <c r="G130" s="161" t="s">
        <v>73</v>
      </c>
      <c r="H130" s="161"/>
      <c r="I130" s="152"/>
    </row>
    <row r="131" spans="1:9" ht="33" customHeight="1">
      <c r="A131" s="173"/>
      <c r="B131" s="174"/>
      <c r="C131" s="173"/>
      <c r="D131" s="173"/>
      <c r="E131" s="173"/>
      <c r="F131" s="175"/>
      <c r="G131" s="174"/>
      <c r="H131" s="174"/>
      <c r="I131" s="173"/>
    </row>
    <row r="132" spans="1:9" ht="99.95" customHeight="1">
      <c r="A132" s="431" t="s">
        <v>148</v>
      </c>
      <c r="B132" s="431"/>
      <c r="C132" s="431"/>
      <c r="D132" s="431"/>
      <c r="E132" s="431"/>
      <c r="F132" s="431"/>
      <c r="G132" s="431"/>
      <c r="H132" s="431"/>
      <c r="I132" s="431"/>
    </row>
  </sheetData>
  <mergeCells count="159"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6:B76"/>
    <mergeCell ref="B77:I77"/>
    <mergeCell ref="C79:E79"/>
    <mergeCell ref="F79:G79"/>
    <mergeCell ref="H79:I79"/>
    <mergeCell ref="C80:E80"/>
    <mergeCell ref="F80:G80"/>
    <mergeCell ref="H80:I80"/>
    <mergeCell ref="A54:B54"/>
    <mergeCell ref="A55:I55"/>
    <mergeCell ref="A56:A57"/>
    <mergeCell ref="B56:B57"/>
    <mergeCell ref="C56:F56"/>
    <mergeCell ref="G56:G57"/>
    <mergeCell ref="H56:H57"/>
    <mergeCell ref="I56:I57"/>
    <mergeCell ref="C83:E83"/>
    <mergeCell ref="H83:I83"/>
    <mergeCell ref="C84:E84"/>
    <mergeCell ref="H84:I84"/>
    <mergeCell ref="C85:E85"/>
    <mergeCell ref="H85:I85"/>
    <mergeCell ref="C81:E81"/>
    <mergeCell ref="F81:G81"/>
    <mergeCell ref="H81:I81"/>
    <mergeCell ref="C82:E82"/>
    <mergeCell ref="F82:G82"/>
    <mergeCell ref="H82:I82"/>
    <mergeCell ref="D90:E90"/>
    <mergeCell ref="F90:G90"/>
    <mergeCell ref="H90:I90"/>
    <mergeCell ref="D91:E91"/>
    <mergeCell ref="F91:G91"/>
    <mergeCell ref="H91:I91"/>
    <mergeCell ref="C86:E86"/>
    <mergeCell ref="H86:I86"/>
    <mergeCell ref="C87:E87"/>
    <mergeCell ref="F87:G87"/>
    <mergeCell ref="H87:I87"/>
    <mergeCell ref="C88:E88"/>
    <mergeCell ref="H88:I88"/>
    <mergeCell ref="D94:E94"/>
    <mergeCell ref="F94:G94"/>
    <mergeCell ref="H94:I94"/>
    <mergeCell ref="D95:E95"/>
    <mergeCell ref="F95:G95"/>
    <mergeCell ref="H95:I95"/>
    <mergeCell ref="D92:E92"/>
    <mergeCell ref="F92:G92"/>
    <mergeCell ref="H92:I92"/>
    <mergeCell ref="D93:E93"/>
    <mergeCell ref="F93:G93"/>
    <mergeCell ref="H93:I93"/>
    <mergeCell ref="D98:E98"/>
    <mergeCell ref="F98:G98"/>
    <mergeCell ref="H98:I98"/>
    <mergeCell ref="D99:E99"/>
    <mergeCell ref="F99:G99"/>
    <mergeCell ref="H99:I99"/>
    <mergeCell ref="D96:E96"/>
    <mergeCell ref="F96:G96"/>
    <mergeCell ref="H96:I96"/>
    <mergeCell ref="D97:E97"/>
    <mergeCell ref="F97:G97"/>
    <mergeCell ref="H97:I97"/>
    <mergeCell ref="D102:E102"/>
    <mergeCell ref="F102:G102"/>
    <mergeCell ref="H102:I102"/>
    <mergeCell ref="D103:E103"/>
    <mergeCell ref="F103:G103"/>
    <mergeCell ref="H103:I103"/>
    <mergeCell ref="D100:E100"/>
    <mergeCell ref="F100:G100"/>
    <mergeCell ref="H100:I100"/>
    <mergeCell ref="D101:E101"/>
    <mergeCell ref="F101:G101"/>
    <mergeCell ref="H101:I101"/>
    <mergeCell ref="D106:E106"/>
    <mergeCell ref="F106:G106"/>
    <mergeCell ref="H106:I106"/>
    <mergeCell ref="D107:E107"/>
    <mergeCell ref="F107:G107"/>
    <mergeCell ref="H107:I107"/>
    <mergeCell ref="D104:E104"/>
    <mergeCell ref="F104:G104"/>
    <mergeCell ref="H104:I104"/>
    <mergeCell ref="D105:E105"/>
    <mergeCell ref="F105:G105"/>
    <mergeCell ref="H105:I105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D114:E114"/>
    <mergeCell ref="F114:G114"/>
    <mergeCell ref="H114:I114"/>
    <mergeCell ref="D115:E115"/>
    <mergeCell ref="F115:G115"/>
    <mergeCell ref="H115:I115"/>
    <mergeCell ref="D112:E112"/>
    <mergeCell ref="F112:G112"/>
    <mergeCell ref="H112:I112"/>
    <mergeCell ref="D113:E113"/>
    <mergeCell ref="F113:G113"/>
    <mergeCell ref="H113:I113"/>
    <mergeCell ref="D119:E119"/>
    <mergeCell ref="F119:G119"/>
    <mergeCell ref="H119:I119"/>
    <mergeCell ref="D120:E120"/>
    <mergeCell ref="F120:G120"/>
    <mergeCell ref="H120:I120"/>
    <mergeCell ref="B116:C116"/>
    <mergeCell ref="D116:E116"/>
    <mergeCell ref="F116:G116"/>
    <mergeCell ref="H116:I116"/>
    <mergeCell ref="A117:I117"/>
    <mergeCell ref="D118:E118"/>
    <mergeCell ref="F118:G118"/>
    <mergeCell ref="H118:I118"/>
    <mergeCell ref="A132:I132"/>
    <mergeCell ref="D123:E123"/>
    <mergeCell ref="F123:G123"/>
    <mergeCell ref="H123:I123"/>
    <mergeCell ref="D125:I125"/>
    <mergeCell ref="B128:B129"/>
    <mergeCell ref="G128:G129"/>
    <mergeCell ref="D121:E121"/>
    <mergeCell ref="F121:G121"/>
    <mergeCell ref="H121:I121"/>
    <mergeCell ref="D122:E122"/>
    <mergeCell ref="F122:G122"/>
    <mergeCell ref="H122:I1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K133"/>
  <sheetViews>
    <sheetView topLeftCell="A122" workbookViewId="0">
      <selection activeCell="J48" sqref="J48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1.85546875" style="106" customWidth="1"/>
    <col min="4" max="4" width="6.140625" style="106" customWidth="1"/>
    <col min="5" max="5" width="14.85546875" style="106" customWidth="1"/>
    <col min="6" max="6" width="5.85546875" style="157" customWidth="1"/>
    <col min="7" max="7" width="13.42578125" style="106" customWidth="1"/>
    <col min="8" max="8" width="7.140625" style="106" customWidth="1"/>
    <col min="9" max="9" width="6.7109375" style="106" customWidth="1"/>
    <col min="10" max="10" width="20.140625" style="106" customWidth="1"/>
    <col min="11" max="11" width="17.5703125" style="106" customWidth="1"/>
    <col min="12" max="16384" width="9.140625" style="106"/>
  </cols>
  <sheetData>
    <row r="7" spans="1:9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9">
      <c r="A8" s="410" t="s">
        <v>349</v>
      </c>
      <c r="B8" s="410"/>
      <c r="C8" s="410"/>
      <c r="D8" s="410"/>
      <c r="E8" s="410"/>
      <c r="F8" s="410"/>
      <c r="G8" s="410"/>
      <c r="H8" s="410"/>
      <c r="I8" s="410"/>
    </row>
    <row r="9" spans="1:9">
      <c r="A9" s="107"/>
      <c r="B9" s="107"/>
      <c r="C9" s="107"/>
      <c r="D9" s="107"/>
      <c r="E9" s="107"/>
      <c r="F9" s="107"/>
      <c r="G9" s="107"/>
      <c r="H9" s="107"/>
      <c r="I9" s="107"/>
    </row>
    <row r="10" spans="1:9">
      <c r="A10" s="411" t="s">
        <v>354</v>
      </c>
      <c r="B10" s="412"/>
      <c r="C10" s="412"/>
      <c r="D10" s="412"/>
      <c r="E10" s="412"/>
      <c r="F10" s="412"/>
      <c r="G10" s="412"/>
      <c r="H10" s="412"/>
      <c r="I10" s="413"/>
    </row>
    <row r="11" spans="1:9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9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9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9" ht="16.5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9" ht="20.100000000000001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</row>
    <row r="16" spans="1:9" ht="20.100000000000001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</row>
    <row r="17" spans="1:9" ht="20.100000000000001" customHeight="1">
      <c r="A17" s="111">
        <v>3</v>
      </c>
      <c r="B17" s="45" t="s">
        <v>70</v>
      </c>
      <c r="C17" s="102">
        <f>G17-E17</f>
        <v>4250465</v>
      </c>
      <c r="D17" s="102">
        <v>46</v>
      </c>
      <c r="E17" s="102">
        <v>1070000</v>
      </c>
      <c r="F17" s="104">
        <v>38</v>
      </c>
      <c r="G17" s="102">
        <v>5320465</v>
      </c>
      <c r="H17" s="102">
        <f>D17+F17</f>
        <v>84</v>
      </c>
      <c r="I17" s="65"/>
    </row>
    <row r="18" spans="1:9" ht="20.100000000000001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</row>
    <row r="19" spans="1:9" ht="25.5">
      <c r="A19" s="111">
        <v>5</v>
      </c>
      <c r="B19" s="45" t="s">
        <v>24</v>
      </c>
      <c r="C19" s="102">
        <f>G19</f>
        <v>1643200</v>
      </c>
      <c r="D19" s="105" t="s">
        <v>127</v>
      </c>
      <c r="E19" s="102">
        <v>0</v>
      </c>
      <c r="F19" s="104">
        <v>0</v>
      </c>
      <c r="G19" s="102">
        <v>1643200</v>
      </c>
      <c r="H19" s="104" t="s">
        <v>127</v>
      </c>
      <c r="I19" s="113"/>
    </row>
    <row r="20" spans="1:9" ht="25.5">
      <c r="A20" s="111">
        <v>6</v>
      </c>
      <c r="B20" s="45" t="s">
        <v>25</v>
      </c>
      <c r="C20" s="102">
        <f>G20-E20</f>
        <v>1280828</v>
      </c>
      <c r="D20" s="102">
        <f>H20-F20</f>
        <v>14</v>
      </c>
      <c r="E20" s="102">
        <v>370000</v>
      </c>
      <c r="F20" s="104">
        <v>13</v>
      </c>
      <c r="G20" s="102">
        <v>1650828</v>
      </c>
      <c r="H20" s="102">
        <v>27</v>
      </c>
      <c r="I20" s="113"/>
    </row>
    <row r="21" spans="1:9" ht="38.25">
      <c r="A21" s="111">
        <v>7</v>
      </c>
      <c r="B21" s="114" t="s">
        <v>26</v>
      </c>
      <c r="C21" s="102">
        <f>G21-E21</f>
        <v>3038000</v>
      </c>
      <c r="D21" s="102">
        <v>28</v>
      </c>
      <c r="E21" s="102">
        <v>60000</v>
      </c>
      <c r="F21" s="104">
        <v>2</v>
      </c>
      <c r="G21" s="102">
        <v>3098000</v>
      </c>
      <c r="H21" s="102">
        <f>D21+F21</f>
        <v>30</v>
      </c>
      <c r="I21" s="113"/>
    </row>
    <row r="22" spans="1:9" ht="20.100000000000001" customHeight="1">
      <c r="A22" s="111">
        <v>8</v>
      </c>
      <c r="B22" s="45" t="s">
        <v>27</v>
      </c>
      <c r="C22" s="102">
        <f>G22-E22</f>
        <v>2246265</v>
      </c>
      <c r="D22" s="102">
        <v>18</v>
      </c>
      <c r="E22" s="102">
        <v>90000</v>
      </c>
      <c r="F22" s="104">
        <v>4</v>
      </c>
      <c r="G22" s="102">
        <v>2336265</v>
      </c>
      <c r="H22" s="102">
        <f>D22+F22</f>
        <v>22</v>
      </c>
      <c r="I22" s="113"/>
    </row>
    <row r="23" spans="1:9" ht="20.100000000000001" customHeight="1">
      <c r="A23" s="111">
        <v>9</v>
      </c>
      <c r="B23" s="45" t="s">
        <v>28</v>
      </c>
      <c r="C23" s="102">
        <f>G23-E23</f>
        <v>1249868</v>
      </c>
      <c r="D23" s="102">
        <v>12</v>
      </c>
      <c r="E23" s="102">
        <v>202548</v>
      </c>
      <c r="F23" s="102">
        <v>4</v>
      </c>
      <c r="G23" s="102">
        <v>1452416</v>
      </c>
      <c r="H23" s="102">
        <f>D23+F23</f>
        <v>16</v>
      </c>
      <c r="I23" s="177"/>
    </row>
    <row r="24" spans="1:9" ht="20.100000000000001" customHeight="1">
      <c r="A24" s="111">
        <v>10</v>
      </c>
      <c r="B24" s="116" t="s">
        <v>29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13"/>
    </row>
    <row r="25" spans="1:9" ht="25.5">
      <c r="A25" s="111">
        <v>11</v>
      </c>
      <c r="B25" s="45" t="s">
        <v>30</v>
      </c>
      <c r="C25" s="102">
        <f>G25</f>
        <v>1701186</v>
      </c>
      <c r="D25" s="102">
        <v>0</v>
      </c>
      <c r="E25" s="102">
        <v>0</v>
      </c>
      <c r="F25" s="104">
        <v>0</v>
      </c>
      <c r="G25" s="102">
        <v>1701186</v>
      </c>
      <c r="H25" s="102">
        <v>0</v>
      </c>
      <c r="I25" s="113"/>
    </row>
    <row r="26" spans="1:9" ht="25.5">
      <c r="A26" s="111">
        <v>12</v>
      </c>
      <c r="B26" s="45" t="s">
        <v>31</v>
      </c>
      <c r="C26" s="102">
        <f>G26-E26</f>
        <v>2466000</v>
      </c>
      <c r="D26" s="102">
        <v>22</v>
      </c>
      <c r="E26" s="102">
        <v>210000</v>
      </c>
      <c r="F26" s="104">
        <v>8</v>
      </c>
      <c r="G26" s="102">
        <v>2676000</v>
      </c>
      <c r="H26" s="102">
        <f>D26+F26</f>
        <v>30</v>
      </c>
      <c r="I26" s="113"/>
    </row>
    <row r="27" spans="1:9" ht="20.100000000000001" customHeight="1">
      <c r="A27" s="111">
        <v>13</v>
      </c>
      <c r="B27" s="45" t="s">
        <v>32</v>
      </c>
      <c r="C27" s="102">
        <v>0</v>
      </c>
      <c r="D27" s="102">
        <v>0</v>
      </c>
      <c r="E27" s="102">
        <v>0</v>
      </c>
      <c r="F27" s="104">
        <v>15</v>
      </c>
      <c r="G27" s="102">
        <v>0</v>
      </c>
      <c r="H27" s="102">
        <f>F27</f>
        <v>15</v>
      </c>
      <c r="I27" s="115"/>
    </row>
    <row r="28" spans="1:9" ht="25.5">
      <c r="A28" s="111">
        <v>14</v>
      </c>
      <c r="B28" s="45" t="s">
        <v>33</v>
      </c>
      <c r="C28" s="102">
        <f>G28-E28</f>
        <v>1693527</v>
      </c>
      <c r="D28" s="102">
        <v>15</v>
      </c>
      <c r="E28" s="102">
        <v>230000</v>
      </c>
      <c r="F28" s="104">
        <v>8</v>
      </c>
      <c r="G28" s="102">
        <v>1923527</v>
      </c>
      <c r="H28" s="102">
        <f>D28+F28</f>
        <v>23</v>
      </c>
      <c r="I28" s="113"/>
    </row>
    <row r="29" spans="1:9" ht="20.100000000000001" customHeight="1">
      <c r="A29" s="111">
        <v>15</v>
      </c>
      <c r="B29" s="45" t="s">
        <v>34</v>
      </c>
      <c r="C29" s="102">
        <f>G29-E29</f>
        <v>2637010</v>
      </c>
      <c r="D29" s="102">
        <v>0</v>
      </c>
      <c r="E29" s="102">
        <v>730000</v>
      </c>
      <c r="F29" s="102">
        <v>0</v>
      </c>
      <c r="G29" s="102">
        <v>3367010</v>
      </c>
      <c r="H29" s="102">
        <v>0</v>
      </c>
      <c r="I29" s="113"/>
    </row>
    <row r="30" spans="1:9" ht="20.100000000000001" customHeight="1">
      <c r="A30" s="111">
        <v>16</v>
      </c>
      <c r="B30" s="45" t="s">
        <v>48</v>
      </c>
      <c r="C30" s="102">
        <v>0</v>
      </c>
      <c r="D30" s="102">
        <v>0</v>
      </c>
      <c r="E30" s="102">
        <f>G30</f>
        <v>580000</v>
      </c>
      <c r="F30" s="104">
        <v>16</v>
      </c>
      <c r="G30" s="102">
        <v>580000</v>
      </c>
      <c r="H30" s="102">
        <f>D30+F30</f>
        <v>16</v>
      </c>
      <c r="I30" s="113"/>
    </row>
    <row r="31" spans="1:9" ht="20.100000000000001" customHeight="1">
      <c r="A31" s="111">
        <v>17</v>
      </c>
      <c r="B31" s="116" t="s">
        <v>35</v>
      </c>
      <c r="C31" s="102">
        <f>G31-E31</f>
        <v>795600</v>
      </c>
      <c r="D31" s="102">
        <v>9</v>
      </c>
      <c r="E31" s="102">
        <v>40000</v>
      </c>
      <c r="F31" s="104">
        <v>2</v>
      </c>
      <c r="G31" s="102">
        <v>835600</v>
      </c>
      <c r="H31" s="102">
        <f>D31+F31</f>
        <v>11</v>
      </c>
      <c r="I31" s="113"/>
    </row>
    <row r="32" spans="1:9" ht="20.100000000000001" customHeight="1">
      <c r="A32" s="111">
        <v>18</v>
      </c>
      <c r="B32" s="116" t="s">
        <v>23</v>
      </c>
      <c r="C32" s="102">
        <f>G32-E32</f>
        <v>2060438</v>
      </c>
      <c r="D32" s="102">
        <v>15</v>
      </c>
      <c r="E32" s="102">
        <v>1570000</v>
      </c>
      <c r="F32" s="104">
        <v>80</v>
      </c>
      <c r="G32" s="102">
        <v>3630438</v>
      </c>
      <c r="H32" s="102">
        <f>D32+F32</f>
        <v>95</v>
      </c>
      <c r="I32" s="113"/>
    </row>
    <row r="33" spans="1:9" ht="20.100000000000001" customHeight="1">
      <c r="A33" s="111">
        <v>19</v>
      </c>
      <c r="B33" s="116" t="s">
        <v>36</v>
      </c>
      <c r="C33" s="102">
        <f>G33</f>
        <v>21387338</v>
      </c>
      <c r="D33" s="102">
        <v>208</v>
      </c>
      <c r="E33" s="102">
        <v>0</v>
      </c>
      <c r="F33" s="104">
        <v>0</v>
      </c>
      <c r="G33" s="102">
        <v>21387338</v>
      </c>
      <c r="H33" s="102">
        <f>D33</f>
        <v>208</v>
      </c>
      <c r="I33" s="113"/>
    </row>
    <row r="34" spans="1:9" ht="20.100000000000001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</row>
    <row r="35" spans="1:9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</row>
    <row r="36" spans="1:9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9" ht="24" customHeight="1">
      <c r="A37" s="111">
        <v>23</v>
      </c>
      <c r="B37" s="45" t="s">
        <v>40</v>
      </c>
      <c r="C37" s="102">
        <f>G37-E37</f>
        <v>1148000</v>
      </c>
      <c r="D37" s="102">
        <v>13</v>
      </c>
      <c r="E37" s="102">
        <v>200000</v>
      </c>
      <c r="F37" s="104">
        <v>1</v>
      </c>
      <c r="G37" s="102">
        <v>1348000</v>
      </c>
      <c r="H37" s="102">
        <v>14</v>
      </c>
      <c r="I37" s="113"/>
    </row>
    <row r="38" spans="1:9" ht="21.95" customHeight="1">
      <c r="A38" s="111">
        <v>24</v>
      </c>
      <c r="B38" s="45" t="s">
        <v>41</v>
      </c>
      <c r="C38" s="102">
        <f>G38</f>
        <v>1274000</v>
      </c>
      <c r="D38" s="102">
        <v>10</v>
      </c>
      <c r="E38" s="102">
        <v>0</v>
      </c>
      <c r="F38" s="102">
        <v>0</v>
      </c>
      <c r="G38" s="102">
        <v>1274000</v>
      </c>
      <c r="H38" s="102">
        <f>D38+F38</f>
        <v>10</v>
      </c>
      <c r="I38" s="115"/>
    </row>
    <row r="39" spans="1:9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1140000</v>
      </c>
      <c r="F39" s="104">
        <v>0</v>
      </c>
      <c r="G39" s="102">
        <v>1140000</v>
      </c>
      <c r="H39" s="102">
        <v>0</v>
      </c>
      <c r="I39" s="228" t="s">
        <v>322</v>
      </c>
    </row>
    <row r="40" spans="1:9" ht="21.95" customHeight="1">
      <c r="A40" s="111">
        <v>26</v>
      </c>
      <c r="B40" s="45" t="s">
        <v>46</v>
      </c>
      <c r="C40" s="102">
        <v>1500000</v>
      </c>
      <c r="D40" s="102">
        <v>16</v>
      </c>
      <c r="E40" s="102">
        <v>0</v>
      </c>
      <c r="F40" s="104">
        <v>0</v>
      </c>
      <c r="G40" s="102">
        <f>C40</f>
        <v>1500000</v>
      </c>
      <c r="H40" s="102">
        <v>16</v>
      </c>
      <c r="I40" s="115"/>
    </row>
    <row r="41" spans="1:9" ht="21.95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9" ht="21.95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v>0</v>
      </c>
      <c r="H42" s="102">
        <f>D42</f>
        <v>0</v>
      </c>
      <c r="I42" s="225"/>
    </row>
    <row r="43" spans="1:9" ht="21.95" customHeight="1">
      <c r="A43" s="111">
        <v>29</v>
      </c>
      <c r="B43" s="45" t="s">
        <v>45</v>
      </c>
      <c r="C43" s="102">
        <v>2257243</v>
      </c>
      <c r="D43" s="102">
        <v>26</v>
      </c>
      <c r="E43" s="102">
        <f>G43-C43</f>
        <v>16353030</v>
      </c>
      <c r="F43" s="104">
        <v>592</v>
      </c>
      <c r="G43" s="102">
        <v>18610273</v>
      </c>
      <c r="H43" s="102">
        <f>D43+F43</f>
        <v>618</v>
      </c>
      <c r="I43" s="113"/>
    </row>
    <row r="44" spans="1:9" s="81" customFormat="1" ht="21.95" customHeight="1">
      <c r="A44" s="87">
        <v>30</v>
      </c>
      <c r="B44" s="63" t="s">
        <v>47</v>
      </c>
      <c r="C44" s="102">
        <f>G44-E44</f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226"/>
    </row>
    <row r="45" spans="1:9" ht="23.1" customHeight="1">
      <c r="A45" s="402" t="s">
        <v>11</v>
      </c>
      <c r="B45" s="402"/>
      <c r="C45" s="120">
        <f t="shared" ref="C45:H45" si="0">SUM(C15:C44)</f>
        <v>56756710</v>
      </c>
      <c r="D45" s="120">
        <f t="shared" si="0"/>
        <v>489</v>
      </c>
      <c r="E45" s="120">
        <f>SUM(E15:E44)</f>
        <v>23425578</v>
      </c>
      <c r="F45" s="120">
        <f t="shared" si="0"/>
        <v>810</v>
      </c>
      <c r="G45" s="120">
        <f>SUM(G15:G44)</f>
        <v>80182288</v>
      </c>
      <c r="H45" s="120">
        <f t="shared" si="0"/>
        <v>1299</v>
      </c>
      <c r="I45" s="149"/>
    </row>
    <row r="46" spans="1:9" ht="35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9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</row>
    <row r="48" spans="1:9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10" ht="23.1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  <c r="J49" s="108"/>
    </row>
    <row r="50" spans="1:10" ht="23.1" customHeight="1">
      <c r="A50" s="111">
        <v>2</v>
      </c>
      <c r="B50" s="122" t="s">
        <v>16</v>
      </c>
      <c r="C50" s="118">
        <v>1671545</v>
      </c>
      <c r="D50" s="118">
        <v>12</v>
      </c>
      <c r="E50" s="118">
        <v>0</v>
      </c>
      <c r="F50" s="118">
        <v>0</v>
      </c>
      <c r="G50" s="118">
        <f>C50</f>
        <v>1671545</v>
      </c>
      <c r="H50" s="103">
        <f>D50</f>
        <v>12</v>
      </c>
      <c r="I50" s="116"/>
      <c r="J50" s="108">
        <f>D45+D54+D70</f>
        <v>538</v>
      </c>
    </row>
    <row r="51" spans="1:10" ht="23.1" customHeight="1">
      <c r="A51" s="111">
        <v>3</v>
      </c>
      <c r="B51" s="122" t="s">
        <v>17</v>
      </c>
      <c r="C51" s="118">
        <f>G51</f>
        <v>1625000</v>
      </c>
      <c r="D51" s="118">
        <v>14</v>
      </c>
      <c r="E51" s="118">
        <v>0</v>
      </c>
      <c r="F51" s="118">
        <v>0</v>
      </c>
      <c r="G51" s="118">
        <v>1625000</v>
      </c>
      <c r="H51" s="103">
        <v>14</v>
      </c>
      <c r="I51" s="116"/>
      <c r="J51" s="108">
        <f>F45+F54+F70</f>
        <v>828</v>
      </c>
    </row>
    <row r="52" spans="1:10" ht="23.1" customHeight="1">
      <c r="A52" s="111">
        <v>4</v>
      </c>
      <c r="B52" s="122" t="s">
        <v>18</v>
      </c>
      <c r="C52" s="118">
        <f>G52-E52</f>
        <v>569555</v>
      </c>
      <c r="D52" s="118">
        <v>5</v>
      </c>
      <c r="E52" s="118">
        <v>363000</v>
      </c>
      <c r="F52" s="118">
        <v>15</v>
      </c>
      <c r="G52" s="118">
        <v>932555</v>
      </c>
      <c r="H52" s="103">
        <f>D52+F52</f>
        <v>20</v>
      </c>
      <c r="I52" s="116"/>
      <c r="J52" s="108"/>
    </row>
    <row r="53" spans="1:10" ht="23.1" customHeight="1">
      <c r="A53" s="111">
        <v>5</v>
      </c>
      <c r="B53" s="122" t="s">
        <v>19</v>
      </c>
      <c r="C53" s="118">
        <v>1269258</v>
      </c>
      <c r="D53" s="118">
        <v>11</v>
      </c>
      <c r="E53" s="118">
        <v>0</v>
      </c>
      <c r="F53" s="118">
        <v>0</v>
      </c>
      <c r="G53" s="118">
        <f>C53</f>
        <v>1269258</v>
      </c>
      <c r="H53" s="103">
        <f>D53</f>
        <v>11</v>
      </c>
      <c r="I53" s="116"/>
    </row>
    <row r="54" spans="1:10" ht="23.1" customHeight="1">
      <c r="A54" s="402" t="s">
        <v>10</v>
      </c>
      <c r="B54" s="402"/>
      <c r="C54" s="120">
        <f>SUM(C50:C53)</f>
        <v>5135358</v>
      </c>
      <c r="D54" s="120">
        <f>SUM(D50:D53)</f>
        <v>42</v>
      </c>
      <c r="E54" s="120">
        <f>SUM(E50:E53)</f>
        <v>363000</v>
      </c>
      <c r="F54" s="120">
        <f>SUM(F49:F53)</f>
        <v>15</v>
      </c>
      <c r="G54" s="120">
        <f>SUM(G49:G53)</f>
        <v>5498358</v>
      </c>
      <c r="H54" s="123"/>
      <c r="I54" s="116"/>
      <c r="J54" s="108"/>
    </row>
    <row r="55" spans="1:10" ht="33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10" ht="15" customHeight="1">
      <c r="A56" s="408" t="s">
        <v>0</v>
      </c>
      <c r="B56" s="408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10" ht="23.1" customHeight="1">
      <c r="A57" s="408"/>
      <c r="B57" s="408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10" ht="21.95" customHeight="1">
      <c r="A58" s="113">
        <v>1</v>
      </c>
      <c r="B58" s="215" t="s">
        <v>313</v>
      </c>
      <c r="C58" s="219">
        <v>300000</v>
      </c>
      <c r="D58" s="104">
        <v>1</v>
      </c>
      <c r="E58" s="102">
        <v>0</v>
      </c>
      <c r="F58" s="102">
        <v>0</v>
      </c>
      <c r="G58" s="102">
        <f t="shared" ref="G58:G61" si="1">C58</f>
        <v>300000</v>
      </c>
      <c r="H58" s="104">
        <v>1</v>
      </c>
      <c r="I58" s="65"/>
    </row>
    <row r="59" spans="1:10" ht="21.95" customHeight="1">
      <c r="A59" s="113">
        <v>2</v>
      </c>
      <c r="B59" s="215" t="s">
        <v>373</v>
      </c>
      <c r="C59" s="219">
        <v>300000</v>
      </c>
      <c r="D59" s="104">
        <v>1</v>
      </c>
      <c r="E59" s="102">
        <v>0</v>
      </c>
      <c r="F59" s="102">
        <v>0</v>
      </c>
      <c r="G59" s="102">
        <f t="shared" si="1"/>
        <v>300000</v>
      </c>
      <c r="H59" s="104">
        <v>1</v>
      </c>
      <c r="I59" s="65"/>
      <c r="J59" s="108"/>
    </row>
    <row r="60" spans="1:10" ht="21.95" customHeight="1">
      <c r="A60" s="113">
        <v>3</v>
      </c>
      <c r="B60" s="215" t="s">
        <v>316</v>
      </c>
      <c r="C60" s="219">
        <v>200000</v>
      </c>
      <c r="D60" s="104">
        <v>1</v>
      </c>
      <c r="E60" s="102">
        <v>0</v>
      </c>
      <c r="F60" s="102">
        <v>0</v>
      </c>
      <c r="G60" s="102">
        <f t="shared" si="1"/>
        <v>200000</v>
      </c>
      <c r="H60" s="104">
        <v>1</v>
      </c>
      <c r="I60" s="65"/>
    </row>
    <row r="61" spans="1:10" ht="21.95" customHeight="1">
      <c r="A61" s="113">
        <v>4</v>
      </c>
      <c r="B61" s="215" t="s">
        <v>357</v>
      </c>
      <c r="C61" s="219">
        <v>1000000</v>
      </c>
      <c r="D61" s="104">
        <v>1</v>
      </c>
      <c r="E61" s="102">
        <v>0</v>
      </c>
      <c r="F61" s="102">
        <v>0</v>
      </c>
      <c r="G61" s="102">
        <f t="shared" si="1"/>
        <v>1000000</v>
      </c>
      <c r="H61" s="104">
        <v>1</v>
      </c>
      <c r="I61" s="65"/>
    </row>
    <row r="62" spans="1:10" ht="21.95" customHeight="1">
      <c r="A62" s="113">
        <v>5</v>
      </c>
      <c r="B62" s="215" t="s">
        <v>320</v>
      </c>
      <c r="C62" s="219">
        <v>0</v>
      </c>
      <c r="D62" s="219">
        <v>0</v>
      </c>
      <c r="E62" s="102">
        <v>50000</v>
      </c>
      <c r="F62" s="102">
        <v>1</v>
      </c>
      <c r="G62" s="102">
        <f>C62+E62</f>
        <v>50000</v>
      </c>
      <c r="H62" s="104">
        <v>1</v>
      </c>
      <c r="I62" s="65"/>
    </row>
    <row r="63" spans="1:10" ht="21.95" customHeight="1">
      <c r="A63" s="113">
        <v>6</v>
      </c>
      <c r="B63" s="215" t="s">
        <v>358</v>
      </c>
      <c r="C63" s="219">
        <v>0</v>
      </c>
      <c r="D63" s="219">
        <v>0</v>
      </c>
      <c r="E63" s="102">
        <v>50000</v>
      </c>
      <c r="F63" s="102">
        <v>1</v>
      </c>
      <c r="G63" s="102">
        <f>C63+E63</f>
        <v>50000</v>
      </c>
      <c r="H63" s="104">
        <v>1</v>
      </c>
      <c r="I63" s="65"/>
    </row>
    <row r="64" spans="1:10" ht="21.95" customHeight="1">
      <c r="A64" s="113">
        <v>7</v>
      </c>
      <c r="B64" s="215" t="s">
        <v>362</v>
      </c>
      <c r="C64" s="219">
        <v>0</v>
      </c>
      <c r="D64" s="219">
        <v>0</v>
      </c>
      <c r="E64" s="102">
        <v>50000</v>
      </c>
      <c r="F64" s="102">
        <v>1</v>
      </c>
      <c r="G64" s="102">
        <f>C64+E64</f>
        <v>50000</v>
      </c>
      <c r="H64" s="104">
        <v>1</v>
      </c>
      <c r="I64" s="65"/>
    </row>
    <row r="65" spans="1:11" ht="21.95" customHeight="1">
      <c r="A65" s="113">
        <v>8</v>
      </c>
      <c r="B65" s="65" t="s">
        <v>323</v>
      </c>
      <c r="C65" s="102">
        <v>100000</v>
      </c>
      <c r="D65" s="104">
        <v>1</v>
      </c>
      <c r="E65" s="102">
        <v>0</v>
      </c>
      <c r="F65" s="102">
        <v>0</v>
      </c>
      <c r="G65" s="102">
        <f t="shared" ref="G65:G67" si="2">C65</f>
        <v>100000</v>
      </c>
      <c r="H65" s="104">
        <v>1</v>
      </c>
      <c r="I65" s="65"/>
    </row>
    <row r="66" spans="1:11" ht="21.95" customHeight="1">
      <c r="A66" s="113">
        <v>9</v>
      </c>
      <c r="B66" s="65" t="s">
        <v>324</v>
      </c>
      <c r="C66" s="102">
        <v>250000</v>
      </c>
      <c r="D66" s="104">
        <v>1</v>
      </c>
      <c r="E66" s="102">
        <v>0</v>
      </c>
      <c r="F66" s="102">
        <v>0</v>
      </c>
      <c r="G66" s="102">
        <f>C66</f>
        <v>250000</v>
      </c>
      <c r="H66" s="104">
        <v>1</v>
      </c>
      <c r="I66" s="65"/>
    </row>
    <row r="67" spans="1:11" ht="21.95" customHeight="1">
      <c r="A67" s="113">
        <v>10</v>
      </c>
      <c r="B67" s="65" t="s">
        <v>325</v>
      </c>
      <c r="C67" s="102">
        <v>1395000</v>
      </c>
      <c r="D67" s="104">
        <v>1</v>
      </c>
      <c r="E67" s="102">
        <v>0</v>
      </c>
      <c r="F67" s="102">
        <v>0</v>
      </c>
      <c r="G67" s="102">
        <f t="shared" si="2"/>
        <v>1395000</v>
      </c>
      <c r="H67" s="104">
        <v>1</v>
      </c>
      <c r="I67" s="65"/>
    </row>
    <row r="68" spans="1:11" s="19" customFormat="1" ht="21.95" customHeight="1">
      <c r="A68" s="113">
        <v>11</v>
      </c>
      <c r="B68" s="40" t="s">
        <v>355</v>
      </c>
      <c r="C68" s="50">
        <v>1750000</v>
      </c>
      <c r="D68" s="50">
        <v>0</v>
      </c>
      <c r="E68" s="102">
        <v>0</v>
      </c>
      <c r="F68" s="102">
        <v>0</v>
      </c>
      <c r="G68" s="50">
        <f>C68</f>
        <v>1750000</v>
      </c>
      <c r="H68" s="50">
        <v>0</v>
      </c>
      <c r="I68" s="40"/>
    </row>
    <row r="69" spans="1:11" s="19" customFormat="1" ht="30" customHeight="1">
      <c r="A69" s="113">
        <v>12</v>
      </c>
      <c r="B69" s="48" t="s">
        <v>356</v>
      </c>
      <c r="C69" s="50">
        <v>0</v>
      </c>
      <c r="D69" s="50">
        <v>0</v>
      </c>
      <c r="E69" s="102">
        <v>15080000</v>
      </c>
      <c r="F69" s="102">
        <v>0</v>
      </c>
      <c r="G69" s="50">
        <f>E69</f>
        <v>15080000</v>
      </c>
      <c r="H69" s="50">
        <v>0</v>
      </c>
      <c r="I69" s="40"/>
      <c r="K69" s="19" t="b">
        <f>'september 22'!J72='september 22'!J72='september 22'!J72</f>
        <v>0</v>
      </c>
    </row>
    <row r="70" spans="1:11" ht="21.95" customHeight="1">
      <c r="A70" s="408" t="s">
        <v>11</v>
      </c>
      <c r="B70" s="408"/>
      <c r="C70" s="120">
        <f>SUM(C58:C69)</f>
        <v>5295000</v>
      </c>
      <c r="D70" s="217">
        <f t="shared" ref="D70:H70" si="3">SUM(D58:D69)</f>
        <v>7</v>
      </c>
      <c r="E70" s="217">
        <f t="shared" si="3"/>
        <v>15230000</v>
      </c>
      <c r="F70" s="217">
        <f t="shared" si="3"/>
        <v>3</v>
      </c>
      <c r="G70" s="217">
        <f t="shared" si="3"/>
        <v>20525000</v>
      </c>
      <c r="H70" s="217">
        <f t="shared" si="3"/>
        <v>10</v>
      </c>
      <c r="I70" s="65"/>
      <c r="K70" s="108">
        <f>C70-C68</f>
        <v>3545000</v>
      </c>
    </row>
    <row r="71" spans="1:11" s="19" customFormat="1" ht="35.1" customHeight="1">
      <c r="A71" s="42" t="s">
        <v>69</v>
      </c>
      <c r="B71" s="260" t="s">
        <v>67</v>
      </c>
      <c r="C71" s="261"/>
      <c r="D71" s="261"/>
      <c r="E71" s="261"/>
      <c r="F71" s="261"/>
      <c r="G71" s="261"/>
      <c r="H71" s="261"/>
      <c r="I71" s="262"/>
      <c r="J71" s="24"/>
    </row>
    <row r="72" spans="1:11" s="19" customFormat="1" ht="35.1" customHeight="1">
      <c r="A72" s="58" t="s">
        <v>52</v>
      </c>
      <c r="B72" s="59" t="s">
        <v>66</v>
      </c>
      <c r="C72" s="59"/>
      <c r="D72" s="59"/>
      <c r="E72" s="59"/>
      <c r="F72" s="59"/>
      <c r="G72" s="59"/>
      <c r="H72" s="59"/>
      <c r="I72" s="227"/>
    </row>
    <row r="73" spans="1:11" s="19" customFormat="1" ht="39.950000000000003" customHeight="1" thickBot="1">
      <c r="A73" s="46" t="s">
        <v>0</v>
      </c>
      <c r="B73" s="84" t="s">
        <v>53</v>
      </c>
      <c r="C73" s="346" t="s">
        <v>55</v>
      </c>
      <c r="D73" s="522"/>
      <c r="E73" s="347"/>
      <c r="F73" s="483" t="s">
        <v>56</v>
      </c>
      <c r="G73" s="484"/>
      <c r="H73" s="483" t="s">
        <v>57</v>
      </c>
      <c r="I73" s="485"/>
      <c r="K73" s="24"/>
    </row>
    <row r="74" spans="1:11" s="19" customFormat="1" ht="23.1" customHeight="1">
      <c r="A74" s="230" t="s">
        <v>255</v>
      </c>
      <c r="B74" s="35" t="s">
        <v>365</v>
      </c>
      <c r="C74" s="264" t="s">
        <v>13</v>
      </c>
      <c r="D74" s="264"/>
      <c r="E74" s="264"/>
      <c r="F74" s="304" t="s">
        <v>59</v>
      </c>
      <c r="G74" s="305"/>
      <c r="H74" s="519">
        <v>20000000</v>
      </c>
      <c r="I74" s="520"/>
      <c r="K74" s="24"/>
    </row>
    <row r="75" spans="1:11" s="19" customFormat="1" ht="23.1" customHeight="1">
      <c r="A75" s="231" t="s">
        <v>258</v>
      </c>
      <c r="B75" s="35" t="s">
        <v>365</v>
      </c>
      <c r="C75" s="264" t="s">
        <v>13</v>
      </c>
      <c r="D75" s="264"/>
      <c r="E75" s="264"/>
      <c r="F75" s="304" t="s">
        <v>62</v>
      </c>
      <c r="G75" s="305"/>
      <c r="H75" s="266">
        <v>570000</v>
      </c>
      <c r="I75" s="267"/>
      <c r="K75" s="24"/>
    </row>
    <row r="76" spans="1:11" s="19" customFormat="1" ht="23.1" customHeight="1">
      <c r="A76" s="231" t="s">
        <v>259</v>
      </c>
      <c r="B76" s="35" t="s">
        <v>365</v>
      </c>
      <c r="C76" s="264" t="s">
        <v>13</v>
      </c>
      <c r="D76" s="264"/>
      <c r="E76" s="264"/>
      <c r="F76" s="304" t="s">
        <v>62</v>
      </c>
      <c r="G76" s="305"/>
      <c r="H76" s="266">
        <v>220000</v>
      </c>
      <c r="I76" s="267"/>
      <c r="K76" s="24"/>
    </row>
    <row r="77" spans="1:11" s="19" customFormat="1" ht="23.1" customHeight="1">
      <c r="A77" s="231" t="s">
        <v>260</v>
      </c>
      <c r="B77" s="35" t="s">
        <v>365</v>
      </c>
      <c r="C77" s="264" t="s">
        <v>13</v>
      </c>
      <c r="D77" s="264"/>
      <c r="E77" s="264"/>
      <c r="F77" s="304" t="s">
        <v>62</v>
      </c>
      <c r="G77" s="305"/>
      <c r="H77" s="266">
        <v>200000</v>
      </c>
      <c r="I77" s="267"/>
      <c r="K77" s="24"/>
    </row>
    <row r="78" spans="1:11" s="19" customFormat="1" ht="23.1" customHeight="1">
      <c r="A78" s="231" t="s">
        <v>261</v>
      </c>
      <c r="B78" s="35" t="s">
        <v>365</v>
      </c>
      <c r="C78" s="264" t="s">
        <v>13</v>
      </c>
      <c r="D78" s="264"/>
      <c r="E78" s="264"/>
      <c r="F78" s="304" t="s">
        <v>62</v>
      </c>
      <c r="G78" s="305"/>
      <c r="H78" s="266">
        <v>180000</v>
      </c>
      <c r="I78" s="267"/>
      <c r="K78" s="24"/>
    </row>
    <row r="79" spans="1:11" s="19" customFormat="1" ht="23.1" customHeight="1">
      <c r="A79" s="231" t="s">
        <v>264</v>
      </c>
      <c r="B79" s="35" t="s">
        <v>365</v>
      </c>
      <c r="C79" s="264" t="s">
        <v>13</v>
      </c>
      <c r="D79" s="264"/>
      <c r="E79" s="264"/>
      <c r="F79" s="304" t="s">
        <v>62</v>
      </c>
      <c r="G79" s="305"/>
      <c r="H79" s="266">
        <v>210000</v>
      </c>
      <c r="I79" s="267"/>
      <c r="K79" s="24"/>
    </row>
    <row r="80" spans="1:11" s="19" customFormat="1" ht="23.1" customHeight="1">
      <c r="A80" s="231" t="s">
        <v>265</v>
      </c>
      <c r="B80" s="35" t="s">
        <v>369</v>
      </c>
      <c r="C80" s="264" t="s">
        <v>13</v>
      </c>
      <c r="D80" s="264"/>
      <c r="E80" s="264"/>
      <c r="F80" s="304" t="s">
        <v>62</v>
      </c>
      <c r="G80" s="305"/>
      <c r="H80" s="266">
        <v>7000000</v>
      </c>
      <c r="I80" s="267"/>
      <c r="K80" s="24"/>
    </row>
    <row r="81" spans="1:11" s="19" customFormat="1" ht="23.1" customHeight="1">
      <c r="A81" s="231">
        <v>8</v>
      </c>
      <c r="B81" s="35" t="s">
        <v>370</v>
      </c>
      <c r="C81" s="268" t="s">
        <v>71</v>
      </c>
      <c r="D81" s="269"/>
      <c r="E81" s="270"/>
      <c r="F81" s="271" t="s">
        <v>78</v>
      </c>
      <c r="G81" s="272"/>
      <c r="H81" s="266">
        <f>F119/5</f>
        <v>7803715.5999999996</v>
      </c>
      <c r="I81" s="267"/>
      <c r="K81" s="24"/>
    </row>
    <row r="82" spans="1:11" s="19" customFormat="1" ht="23.1" customHeight="1">
      <c r="A82" s="29"/>
      <c r="B82" s="72" t="s">
        <v>10</v>
      </c>
      <c r="C82" s="276" t="s">
        <v>372</v>
      </c>
      <c r="D82" s="281"/>
      <c r="E82" s="277"/>
      <c r="F82" s="62"/>
      <c r="G82" s="62"/>
      <c r="H82" s="297">
        <f>SUM(H74:H81)</f>
        <v>36183715.600000001</v>
      </c>
      <c r="I82" s="297"/>
      <c r="K82" s="24"/>
    </row>
    <row r="83" spans="1:11" s="19" customFormat="1" ht="23.1" customHeight="1">
      <c r="A83" s="241"/>
      <c r="B83" s="242"/>
      <c r="C83" s="242"/>
      <c r="D83" s="242"/>
      <c r="E83" s="242"/>
      <c r="F83" s="243"/>
      <c r="G83" s="243"/>
      <c r="H83" s="235"/>
      <c r="I83" s="235"/>
      <c r="K83" s="24"/>
    </row>
    <row r="84" spans="1:11" s="19" customFormat="1" ht="33" customHeight="1">
      <c r="A84" s="240" t="s">
        <v>64</v>
      </c>
      <c r="B84" s="70" t="s">
        <v>65</v>
      </c>
      <c r="C84" s="70"/>
      <c r="D84" s="70"/>
      <c r="E84" s="70"/>
      <c r="F84" s="70"/>
      <c r="G84" s="70"/>
      <c r="H84" s="70"/>
      <c r="I84" s="71"/>
    </row>
    <row r="85" spans="1:11" s="19" customFormat="1" ht="36" customHeight="1" thickBot="1">
      <c r="A85" s="207" t="s">
        <v>0</v>
      </c>
      <c r="B85" s="208" t="s">
        <v>53</v>
      </c>
      <c r="C85" s="85" t="s">
        <v>54</v>
      </c>
      <c r="D85" s="321" t="s">
        <v>55</v>
      </c>
      <c r="E85" s="321"/>
      <c r="F85" s="321" t="s">
        <v>56</v>
      </c>
      <c r="G85" s="483"/>
      <c r="H85" s="321" t="s">
        <v>57</v>
      </c>
      <c r="I85" s="321"/>
      <c r="K85" s="24"/>
    </row>
    <row r="86" spans="1:11" s="19" customFormat="1" ht="27" customHeight="1">
      <c r="A86" s="36" t="s">
        <v>255</v>
      </c>
      <c r="B86" s="35" t="s">
        <v>364</v>
      </c>
      <c r="C86" s="37" t="s">
        <v>58</v>
      </c>
      <c r="D86" s="486" t="s">
        <v>146</v>
      </c>
      <c r="E86" s="488"/>
      <c r="F86" s="313" t="s">
        <v>263</v>
      </c>
      <c r="G86" s="314"/>
      <c r="H86" s="492">
        <v>3395000</v>
      </c>
      <c r="I86" s="492"/>
      <c r="K86" s="24"/>
    </row>
    <row r="87" spans="1:11" s="19" customFormat="1" ht="27" customHeight="1">
      <c r="A87" s="36" t="s">
        <v>258</v>
      </c>
      <c r="B87" s="35" t="s">
        <v>364</v>
      </c>
      <c r="C87" s="37" t="s">
        <v>58</v>
      </c>
      <c r="D87" s="474" t="s">
        <v>123</v>
      </c>
      <c r="E87" s="476"/>
      <c r="F87" s="313" t="s">
        <v>263</v>
      </c>
      <c r="G87" s="314"/>
      <c r="H87" s="492">
        <v>1009176</v>
      </c>
      <c r="I87" s="492"/>
      <c r="K87" s="24"/>
    </row>
    <row r="88" spans="1:11" s="19" customFormat="1" ht="27" customHeight="1">
      <c r="A88" s="36" t="s">
        <v>259</v>
      </c>
      <c r="B88" s="35" t="s">
        <v>365</v>
      </c>
      <c r="C88" s="37" t="s">
        <v>58</v>
      </c>
      <c r="D88" s="268" t="s">
        <v>13</v>
      </c>
      <c r="E88" s="270"/>
      <c r="F88" s="292" t="s">
        <v>60</v>
      </c>
      <c r="G88" s="514"/>
      <c r="H88" s="513">
        <v>1500000</v>
      </c>
      <c r="I88" s="513"/>
      <c r="K88" s="24"/>
    </row>
    <row r="89" spans="1:11" s="19" customFormat="1" ht="27" customHeight="1">
      <c r="A89" s="36" t="s">
        <v>260</v>
      </c>
      <c r="B89" s="35" t="s">
        <v>365</v>
      </c>
      <c r="C89" s="33" t="s">
        <v>58</v>
      </c>
      <c r="D89" s="268" t="s">
        <v>13</v>
      </c>
      <c r="E89" s="270"/>
      <c r="F89" s="292" t="s">
        <v>60</v>
      </c>
      <c r="G89" s="514"/>
      <c r="H89" s="513">
        <v>1500000</v>
      </c>
      <c r="I89" s="513"/>
      <c r="K89" s="24"/>
    </row>
    <row r="90" spans="1:11" s="19" customFormat="1" ht="27" customHeight="1">
      <c r="A90" s="36" t="s">
        <v>261</v>
      </c>
      <c r="B90" s="35" t="s">
        <v>365</v>
      </c>
      <c r="C90" s="37" t="s">
        <v>58</v>
      </c>
      <c r="D90" s="268" t="s">
        <v>13</v>
      </c>
      <c r="E90" s="270"/>
      <c r="F90" s="292" t="s">
        <v>60</v>
      </c>
      <c r="G90" s="514"/>
      <c r="H90" s="513">
        <v>2000000</v>
      </c>
      <c r="I90" s="513"/>
      <c r="K90" s="24"/>
    </row>
    <row r="91" spans="1:11" s="19" customFormat="1" ht="27" customHeight="1">
      <c r="A91" s="36" t="s">
        <v>264</v>
      </c>
      <c r="B91" s="35" t="s">
        <v>365</v>
      </c>
      <c r="C91" s="33" t="s">
        <v>58</v>
      </c>
      <c r="D91" s="268" t="s">
        <v>13</v>
      </c>
      <c r="E91" s="270"/>
      <c r="F91" s="292" t="s">
        <v>60</v>
      </c>
      <c r="G91" s="514"/>
      <c r="H91" s="513">
        <v>1500000</v>
      </c>
      <c r="I91" s="513"/>
      <c r="K91" s="24"/>
    </row>
    <row r="92" spans="1:11" s="19" customFormat="1" ht="27" customHeight="1">
      <c r="A92" s="36" t="s">
        <v>265</v>
      </c>
      <c r="B92" s="35" t="s">
        <v>365</v>
      </c>
      <c r="C92" s="33" t="s">
        <v>58</v>
      </c>
      <c r="D92" s="268" t="s">
        <v>13</v>
      </c>
      <c r="E92" s="270"/>
      <c r="F92" s="292" t="s">
        <v>59</v>
      </c>
      <c r="G92" s="514"/>
      <c r="H92" s="513">
        <v>1000000</v>
      </c>
      <c r="I92" s="513"/>
      <c r="K92" s="24"/>
    </row>
    <row r="93" spans="1:11" s="19" customFormat="1" ht="27" customHeight="1">
      <c r="A93" s="36" t="s">
        <v>268</v>
      </c>
      <c r="B93" s="35" t="s">
        <v>365</v>
      </c>
      <c r="C93" s="33" t="s">
        <v>58</v>
      </c>
      <c r="D93" s="268" t="s">
        <v>13</v>
      </c>
      <c r="E93" s="270"/>
      <c r="F93" s="292" t="s">
        <v>59</v>
      </c>
      <c r="G93" s="514"/>
      <c r="H93" s="513">
        <v>1500000</v>
      </c>
      <c r="I93" s="513"/>
      <c r="K93" s="24"/>
    </row>
    <row r="94" spans="1:11" s="19" customFormat="1" ht="27" customHeight="1">
      <c r="A94" s="36" t="s">
        <v>270</v>
      </c>
      <c r="B94" s="35" t="s">
        <v>365</v>
      </c>
      <c r="C94" s="33" t="s">
        <v>58</v>
      </c>
      <c r="D94" s="268" t="s">
        <v>13</v>
      </c>
      <c r="E94" s="270"/>
      <c r="F94" s="292" t="s">
        <v>59</v>
      </c>
      <c r="G94" s="514"/>
      <c r="H94" s="513">
        <v>1000000</v>
      </c>
      <c r="I94" s="513"/>
      <c r="K94" s="24"/>
    </row>
    <row r="95" spans="1:11" s="19" customFormat="1" ht="27" customHeight="1">
      <c r="A95" s="36" t="s">
        <v>271</v>
      </c>
      <c r="B95" s="35" t="s">
        <v>365</v>
      </c>
      <c r="C95" s="33" t="s">
        <v>58</v>
      </c>
      <c r="D95" s="268" t="s">
        <v>13</v>
      </c>
      <c r="E95" s="270"/>
      <c r="F95" s="292" t="s">
        <v>59</v>
      </c>
      <c r="G95" s="514"/>
      <c r="H95" s="513">
        <v>1000000</v>
      </c>
      <c r="I95" s="513"/>
      <c r="K95" s="24"/>
    </row>
    <row r="96" spans="1:11" s="19" customFormat="1" ht="27" customHeight="1">
      <c r="A96" s="36" t="s">
        <v>272</v>
      </c>
      <c r="B96" s="35" t="s">
        <v>365</v>
      </c>
      <c r="C96" s="33" t="s">
        <v>61</v>
      </c>
      <c r="D96" s="268" t="s">
        <v>13</v>
      </c>
      <c r="E96" s="270"/>
      <c r="F96" s="292" t="s">
        <v>62</v>
      </c>
      <c r="G96" s="514"/>
      <c r="H96" s="513">
        <v>1500000</v>
      </c>
      <c r="I96" s="513"/>
      <c r="K96" s="24"/>
    </row>
    <row r="97" spans="1:11" s="19" customFormat="1" ht="27" customHeight="1">
      <c r="A97" s="36" t="s">
        <v>273</v>
      </c>
      <c r="B97" s="35" t="s">
        <v>365</v>
      </c>
      <c r="C97" s="33" t="s">
        <v>61</v>
      </c>
      <c r="D97" s="268" t="s">
        <v>13</v>
      </c>
      <c r="E97" s="270"/>
      <c r="F97" s="292" t="s">
        <v>62</v>
      </c>
      <c r="G97" s="514"/>
      <c r="H97" s="513">
        <v>2000000</v>
      </c>
      <c r="I97" s="513"/>
      <c r="K97" s="24"/>
    </row>
    <row r="98" spans="1:11" s="19" customFormat="1" ht="27" customHeight="1">
      <c r="A98" s="36" t="s">
        <v>275</v>
      </c>
      <c r="B98" s="35" t="s">
        <v>365</v>
      </c>
      <c r="C98" s="33" t="s">
        <v>61</v>
      </c>
      <c r="D98" s="268" t="s">
        <v>13</v>
      </c>
      <c r="E98" s="270"/>
      <c r="F98" s="292" t="s">
        <v>62</v>
      </c>
      <c r="G98" s="514"/>
      <c r="H98" s="513">
        <v>2000000</v>
      </c>
      <c r="I98" s="513"/>
      <c r="K98" s="24"/>
    </row>
    <row r="99" spans="1:11" s="19" customFormat="1" ht="27" customHeight="1">
      <c r="A99" s="36" t="s">
        <v>276</v>
      </c>
      <c r="B99" s="35" t="s">
        <v>365</v>
      </c>
      <c r="C99" s="33" t="s">
        <v>61</v>
      </c>
      <c r="D99" s="268" t="s">
        <v>13</v>
      </c>
      <c r="E99" s="270"/>
      <c r="F99" s="292" t="s">
        <v>62</v>
      </c>
      <c r="G99" s="514"/>
      <c r="H99" s="513">
        <v>2000000</v>
      </c>
      <c r="I99" s="513"/>
      <c r="K99" s="24"/>
    </row>
    <row r="100" spans="1:11" s="19" customFormat="1" ht="27" customHeight="1">
      <c r="A100" s="36" t="s">
        <v>277</v>
      </c>
      <c r="B100" s="35" t="s">
        <v>365</v>
      </c>
      <c r="C100" s="33" t="s">
        <v>61</v>
      </c>
      <c r="D100" s="268" t="s">
        <v>13</v>
      </c>
      <c r="E100" s="270"/>
      <c r="F100" s="292" t="s">
        <v>62</v>
      </c>
      <c r="G100" s="514"/>
      <c r="H100" s="513">
        <v>2500000</v>
      </c>
      <c r="I100" s="513"/>
      <c r="K100" s="24"/>
    </row>
    <row r="101" spans="1:11" s="19" customFormat="1" ht="27" customHeight="1">
      <c r="A101" s="36" t="s">
        <v>278</v>
      </c>
      <c r="B101" s="35" t="s">
        <v>365</v>
      </c>
      <c r="C101" s="33" t="s">
        <v>61</v>
      </c>
      <c r="D101" s="268" t="s">
        <v>13</v>
      </c>
      <c r="E101" s="270"/>
      <c r="F101" s="292" t="s">
        <v>59</v>
      </c>
      <c r="G101" s="514"/>
      <c r="H101" s="513">
        <v>7500000</v>
      </c>
      <c r="I101" s="513"/>
      <c r="K101" s="24"/>
    </row>
    <row r="102" spans="1:11" s="19" customFormat="1" ht="27" customHeight="1">
      <c r="A102" s="36" t="s">
        <v>279</v>
      </c>
      <c r="B102" s="35" t="s">
        <v>365</v>
      </c>
      <c r="C102" s="33" t="s">
        <v>61</v>
      </c>
      <c r="D102" s="268" t="s">
        <v>13</v>
      </c>
      <c r="E102" s="270"/>
      <c r="F102" s="292" t="s">
        <v>59</v>
      </c>
      <c r="G102" s="514"/>
      <c r="H102" s="513">
        <v>5000000</v>
      </c>
      <c r="I102" s="513"/>
      <c r="K102" s="24"/>
    </row>
    <row r="103" spans="1:11" s="19" customFormat="1" ht="27" customHeight="1">
      <c r="A103" s="36" t="s">
        <v>280</v>
      </c>
      <c r="B103" s="35" t="s">
        <v>365</v>
      </c>
      <c r="C103" s="33" t="s">
        <v>61</v>
      </c>
      <c r="D103" s="268" t="s">
        <v>13</v>
      </c>
      <c r="E103" s="270"/>
      <c r="F103" s="292" t="s">
        <v>59</v>
      </c>
      <c r="G103" s="514"/>
      <c r="H103" s="513">
        <v>5000000</v>
      </c>
      <c r="I103" s="513"/>
      <c r="K103" s="24"/>
    </row>
    <row r="104" spans="1:11" s="19" customFormat="1" ht="27" customHeight="1">
      <c r="A104" s="36" t="s">
        <v>282</v>
      </c>
      <c r="B104" s="35" t="s">
        <v>365</v>
      </c>
      <c r="C104" s="33" t="s">
        <v>61</v>
      </c>
      <c r="D104" s="268" t="s">
        <v>13</v>
      </c>
      <c r="E104" s="270"/>
      <c r="F104" s="292" t="s">
        <v>59</v>
      </c>
      <c r="G104" s="514"/>
      <c r="H104" s="513">
        <v>17750000</v>
      </c>
      <c r="I104" s="513"/>
      <c r="K104" s="24"/>
    </row>
    <row r="105" spans="1:11" s="19" customFormat="1" ht="27" customHeight="1">
      <c r="A105" s="36" t="s">
        <v>283</v>
      </c>
      <c r="B105" s="35" t="s">
        <v>365</v>
      </c>
      <c r="C105" s="33" t="s">
        <v>61</v>
      </c>
      <c r="D105" s="268" t="s">
        <v>13</v>
      </c>
      <c r="E105" s="270"/>
      <c r="F105" s="292" t="s">
        <v>59</v>
      </c>
      <c r="G105" s="514"/>
      <c r="H105" s="513">
        <v>4000000</v>
      </c>
      <c r="I105" s="513"/>
      <c r="K105" s="24"/>
    </row>
    <row r="106" spans="1:11" s="19" customFormat="1" ht="27" customHeight="1">
      <c r="A106" s="36" t="s">
        <v>284</v>
      </c>
      <c r="B106" s="35" t="s">
        <v>365</v>
      </c>
      <c r="C106" s="33" t="s">
        <v>61</v>
      </c>
      <c r="D106" s="268" t="s">
        <v>13</v>
      </c>
      <c r="E106" s="270"/>
      <c r="F106" s="292" t="s">
        <v>62</v>
      </c>
      <c r="G106" s="514"/>
      <c r="H106" s="513">
        <v>5500000</v>
      </c>
      <c r="I106" s="513"/>
      <c r="K106" s="24"/>
    </row>
    <row r="107" spans="1:11" s="19" customFormat="1" ht="27" customHeight="1">
      <c r="A107" s="36" t="s">
        <v>285</v>
      </c>
      <c r="B107" s="35" t="s">
        <v>365</v>
      </c>
      <c r="C107" s="33" t="s">
        <v>58</v>
      </c>
      <c r="D107" s="268" t="s">
        <v>13</v>
      </c>
      <c r="E107" s="270"/>
      <c r="F107" s="515" t="s">
        <v>274</v>
      </c>
      <c r="G107" s="516"/>
      <c r="H107" s="513">
        <v>1000000</v>
      </c>
      <c r="I107" s="513"/>
      <c r="K107" s="24"/>
    </row>
    <row r="108" spans="1:11" s="19" customFormat="1" ht="33" customHeight="1">
      <c r="A108" s="36" t="s">
        <v>287</v>
      </c>
      <c r="B108" s="35" t="s">
        <v>365</v>
      </c>
      <c r="C108" s="33" t="s">
        <v>58</v>
      </c>
      <c r="D108" s="268" t="s">
        <v>13</v>
      </c>
      <c r="E108" s="270"/>
      <c r="F108" s="517" t="s">
        <v>366</v>
      </c>
      <c r="G108" s="518"/>
      <c r="H108" s="513">
        <v>8000000</v>
      </c>
      <c r="I108" s="513"/>
      <c r="K108" s="24"/>
    </row>
    <row r="109" spans="1:11" s="19" customFormat="1" ht="23.1" customHeight="1">
      <c r="A109" s="36" t="s">
        <v>289</v>
      </c>
      <c r="B109" s="35" t="s">
        <v>367</v>
      </c>
      <c r="C109" s="33" t="s">
        <v>58</v>
      </c>
      <c r="D109" s="268" t="s">
        <v>13</v>
      </c>
      <c r="E109" s="270"/>
      <c r="F109" s="515" t="s">
        <v>274</v>
      </c>
      <c r="G109" s="516"/>
      <c r="H109" s="513">
        <v>2500000</v>
      </c>
      <c r="I109" s="513"/>
      <c r="K109" s="24"/>
    </row>
    <row r="110" spans="1:11" s="19" customFormat="1" ht="30" customHeight="1">
      <c r="A110" s="36" t="s">
        <v>290</v>
      </c>
      <c r="B110" s="35" t="s">
        <v>367</v>
      </c>
      <c r="C110" s="33" t="s">
        <v>58</v>
      </c>
      <c r="D110" s="268" t="s">
        <v>13</v>
      </c>
      <c r="E110" s="270"/>
      <c r="F110" s="292" t="s">
        <v>368</v>
      </c>
      <c r="G110" s="514"/>
      <c r="H110" s="513">
        <v>2000000</v>
      </c>
      <c r="I110" s="513"/>
      <c r="K110" s="24"/>
    </row>
    <row r="111" spans="1:11" s="19" customFormat="1" ht="24.95" customHeight="1">
      <c r="A111" s="36" t="s">
        <v>292</v>
      </c>
      <c r="B111" s="35" t="s">
        <v>367</v>
      </c>
      <c r="C111" s="33" t="s">
        <v>61</v>
      </c>
      <c r="D111" s="268" t="s">
        <v>13</v>
      </c>
      <c r="E111" s="270"/>
      <c r="F111" s="292" t="s">
        <v>62</v>
      </c>
      <c r="G111" s="514"/>
      <c r="H111" s="513">
        <v>615000</v>
      </c>
      <c r="I111" s="513"/>
      <c r="K111" s="24"/>
    </row>
    <row r="112" spans="1:11" s="19" customFormat="1" ht="24.95" customHeight="1">
      <c r="A112" s="36" t="s">
        <v>293</v>
      </c>
      <c r="B112" s="35" t="s">
        <v>369</v>
      </c>
      <c r="C112" s="33" t="s">
        <v>58</v>
      </c>
      <c r="D112" s="268" t="s">
        <v>13</v>
      </c>
      <c r="E112" s="270"/>
      <c r="F112" s="292" t="s">
        <v>59</v>
      </c>
      <c r="G112" s="514"/>
      <c r="H112" s="513">
        <v>1500000</v>
      </c>
      <c r="I112" s="513"/>
      <c r="K112" s="24"/>
    </row>
    <row r="113" spans="1:11" s="19" customFormat="1" ht="24.95" customHeight="1">
      <c r="A113" s="36" t="s">
        <v>294</v>
      </c>
      <c r="B113" s="35" t="s">
        <v>370</v>
      </c>
      <c r="C113" s="37" t="s">
        <v>63</v>
      </c>
      <c r="D113" s="268" t="s">
        <v>82</v>
      </c>
      <c r="E113" s="270"/>
      <c r="F113" s="271" t="s">
        <v>78</v>
      </c>
      <c r="G113" s="521"/>
      <c r="H113" s="263">
        <f>D119/8</f>
        <v>8398383.5</v>
      </c>
      <c r="I113" s="263"/>
      <c r="K113" s="24"/>
    </row>
    <row r="114" spans="1:11" s="19" customFormat="1" ht="24.95" customHeight="1">
      <c r="A114" s="75"/>
      <c r="B114" s="256" t="s">
        <v>81</v>
      </c>
      <c r="C114" s="257"/>
      <c r="D114" s="317" t="s">
        <v>371</v>
      </c>
      <c r="E114" s="318"/>
      <c r="F114" s="268"/>
      <c r="G114" s="269"/>
      <c r="H114" s="297">
        <f>SUM(H86:H113)</f>
        <v>94167559.5</v>
      </c>
      <c r="I114" s="297"/>
      <c r="K114" s="24"/>
    </row>
    <row r="115" spans="1:11" s="19" customFormat="1" ht="24.95" customHeight="1">
      <c r="A115" s="232"/>
      <c r="B115" s="233"/>
      <c r="C115" s="233"/>
      <c r="D115" s="234"/>
      <c r="E115" s="234"/>
      <c r="F115" s="232"/>
      <c r="G115" s="232"/>
      <c r="H115" s="235"/>
      <c r="I115" s="235"/>
      <c r="K115" s="24"/>
    </row>
    <row r="116" spans="1:11" s="19" customFormat="1" ht="24.95" customHeight="1">
      <c r="A116" s="26"/>
      <c r="B116" s="244"/>
      <c r="C116" s="244"/>
      <c r="D116" s="229"/>
      <c r="E116" s="229"/>
      <c r="F116" s="26"/>
      <c r="G116" s="26"/>
      <c r="H116" s="245"/>
      <c r="I116" s="245"/>
      <c r="K116" s="24"/>
    </row>
    <row r="117" spans="1:11" ht="36" customHeight="1">
      <c r="A117" s="510" t="s">
        <v>80</v>
      </c>
      <c r="B117" s="511"/>
      <c r="C117" s="511"/>
      <c r="D117" s="511"/>
      <c r="E117" s="511"/>
      <c r="F117" s="511"/>
      <c r="G117" s="511"/>
      <c r="H117" s="511"/>
      <c r="I117" s="512"/>
    </row>
    <row r="118" spans="1:11" ht="33" customHeight="1">
      <c r="A118" s="149" t="s">
        <v>0</v>
      </c>
      <c r="B118" s="147" t="s">
        <v>79</v>
      </c>
      <c r="C118" s="148"/>
      <c r="D118" s="358" t="s">
        <v>3</v>
      </c>
      <c r="E118" s="360"/>
      <c r="F118" s="358" t="s">
        <v>5</v>
      </c>
      <c r="G118" s="360"/>
      <c r="H118" s="425" t="s">
        <v>10</v>
      </c>
      <c r="I118" s="426"/>
    </row>
    <row r="119" spans="1:11" ht="27.95" customHeight="1">
      <c r="A119" s="149">
        <v>1</v>
      </c>
      <c r="B119" s="150" t="s">
        <v>359</v>
      </c>
      <c r="C119" s="148"/>
      <c r="D119" s="376">
        <f>C70+C54+C45</f>
        <v>67187068</v>
      </c>
      <c r="E119" s="377"/>
      <c r="F119" s="376">
        <f>E70+E54+E45</f>
        <v>39018578</v>
      </c>
      <c r="G119" s="377"/>
      <c r="H119" s="376">
        <f>D119+F119</f>
        <v>106205646</v>
      </c>
      <c r="I119" s="377"/>
      <c r="J119" s="138"/>
      <c r="K119" s="138"/>
    </row>
    <row r="120" spans="1:11" ht="27.95" customHeight="1">
      <c r="A120" s="149">
        <v>2</v>
      </c>
      <c r="B120" s="150" t="s">
        <v>342</v>
      </c>
      <c r="C120" s="148"/>
      <c r="D120" s="376">
        <v>207037193</v>
      </c>
      <c r="E120" s="377"/>
      <c r="F120" s="376">
        <v>10424885</v>
      </c>
      <c r="G120" s="377"/>
      <c r="H120" s="376">
        <f>D120+F120</f>
        <v>217462078</v>
      </c>
      <c r="I120" s="377"/>
      <c r="J120" s="138"/>
      <c r="K120" s="138"/>
    </row>
    <row r="121" spans="1:11" ht="27.95" customHeight="1">
      <c r="A121" s="149">
        <v>3</v>
      </c>
      <c r="B121" s="150" t="s">
        <v>84</v>
      </c>
      <c r="C121" s="148"/>
      <c r="D121" s="427">
        <f>D119+D120</f>
        <v>274224261</v>
      </c>
      <c r="E121" s="428"/>
      <c r="F121" s="427">
        <f>F119+F120</f>
        <v>49443463</v>
      </c>
      <c r="G121" s="428"/>
      <c r="H121" s="427">
        <f>SUM(H119:H120)</f>
        <v>323667724</v>
      </c>
      <c r="I121" s="428"/>
    </row>
    <row r="122" spans="1:11" ht="27.95" customHeight="1">
      <c r="A122" s="149">
        <v>4</v>
      </c>
      <c r="B122" s="151" t="s">
        <v>360</v>
      </c>
      <c r="C122" s="148"/>
      <c r="D122" s="376">
        <f>H114</f>
        <v>94167559.5</v>
      </c>
      <c r="E122" s="377"/>
      <c r="F122" s="376">
        <f>H82</f>
        <v>36183715.600000001</v>
      </c>
      <c r="G122" s="377"/>
      <c r="H122" s="429">
        <f>D122+F122</f>
        <v>130351275.09999999</v>
      </c>
      <c r="I122" s="430"/>
    </row>
    <row r="123" spans="1:11" ht="27.95" customHeight="1">
      <c r="A123" s="149">
        <v>5</v>
      </c>
      <c r="B123" s="151" t="s">
        <v>361</v>
      </c>
      <c r="C123" s="148"/>
      <c r="D123" s="427">
        <f>D121-D122</f>
        <v>180056701.5</v>
      </c>
      <c r="E123" s="428"/>
      <c r="F123" s="427">
        <f>F121-F122</f>
        <v>13259747.399999999</v>
      </c>
      <c r="G123" s="428"/>
      <c r="H123" s="427">
        <f>H121-H122</f>
        <v>193316448.90000001</v>
      </c>
      <c r="I123" s="428"/>
      <c r="K123" s="138"/>
    </row>
    <row r="124" spans="1:11" ht="27.95" customHeight="1">
      <c r="A124" s="236"/>
      <c r="B124" s="237"/>
      <c r="C124" s="238"/>
      <c r="D124" s="239"/>
      <c r="E124" s="239"/>
      <c r="F124" s="239"/>
      <c r="G124" s="239"/>
      <c r="H124" s="239"/>
      <c r="I124" s="239"/>
      <c r="K124" s="138"/>
    </row>
    <row r="125" spans="1:11" ht="21.95" customHeight="1">
      <c r="B125" s="152"/>
      <c r="C125" s="152"/>
      <c r="D125" s="152"/>
      <c r="E125" s="152"/>
      <c r="F125" s="153"/>
      <c r="G125" s="152"/>
      <c r="H125" s="152"/>
      <c r="I125" s="152"/>
    </row>
    <row r="126" spans="1:11" ht="15.95" customHeight="1">
      <c r="B126" s="154"/>
      <c r="C126" s="154"/>
      <c r="D126" s="354" t="s">
        <v>363</v>
      </c>
      <c r="E126" s="354"/>
      <c r="F126" s="354"/>
      <c r="G126" s="354"/>
      <c r="H126" s="354"/>
      <c r="I126" s="354"/>
    </row>
    <row r="127" spans="1:11" ht="15.95" customHeight="1">
      <c r="B127" s="155" t="s">
        <v>75</v>
      </c>
      <c r="C127" s="156"/>
      <c r="D127" s="152"/>
      <c r="E127" s="152"/>
      <c r="G127" s="156"/>
      <c r="H127" s="156"/>
      <c r="I127" s="156"/>
    </row>
    <row r="128" spans="1:11" ht="15.95" customHeight="1">
      <c r="B128" s="156" t="s">
        <v>74</v>
      </c>
      <c r="C128" s="152"/>
      <c r="D128" s="152"/>
      <c r="E128" s="152"/>
      <c r="F128" s="158"/>
      <c r="G128" s="156" t="s">
        <v>72</v>
      </c>
      <c r="H128" s="156"/>
      <c r="I128" s="159"/>
    </row>
    <row r="129" spans="1:9" ht="15.95" customHeight="1">
      <c r="B129" s="355"/>
      <c r="C129" s="160"/>
      <c r="D129" s="152"/>
      <c r="E129" s="152"/>
      <c r="G129" s="355"/>
      <c r="H129" s="160"/>
      <c r="I129" s="152"/>
    </row>
    <row r="130" spans="1:9" ht="15.95" customHeight="1">
      <c r="B130" s="355"/>
      <c r="C130" s="161"/>
      <c r="D130" s="152"/>
      <c r="E130" s="152"/>
      <c r="F130" s="162"/>
      <c r="G130" s="355"/>
      <c r="H130" s="152"/>
      <c r="I130" s="161"/>
    </row>
    <row r="131" spans="1:9" ht="21.95" customHeight="1">
      <c r="B131" s="161" t="s">
        <v>49</v>
      </c>
      <c r="C131" s="152"/>
      <c r="D131" s="152"/>
      <c r="E131" s="152"/>
      <c r="F131" s="163"/>
      <c r="G131" s="161" t="s">
        <v>73</v>
      </c>
      <c r="H131" s="161"/>
      <c r="I131" s="152"/>
    </row>
    <row r="132" spans="1:9" ht="33" customHeight="1">
      <c r="A132" s="173"/>
      <c r="B132" s="174"/>
      <c r="C132" s="173"/>
      <c r="D132" s="173"/>
      <c r="E132" s="173"/>
      <c r="F132" s="175"/>
      <c r="G132" s="174"/>
      <c r="H132" s="174"/>
      <c r="I132" s="173"/>
    </row>
    <row r="133" spans="1:9" ht="99.95" customHeight="1">
      <c r="A133" s="431" t="s">
        <v>148</v>
      </c>
      <c r="B133" s="431"/>
      <c r="C133" s="431"/>
      <c r="D133" s="431"/>
      <c r="E133" s="431"/>
      <c r="F133" s="431"/>
      <c r="G133" s="431"/>
      <c r="H133" s="431"/>
      <c r="I133" s="431"/>
    </row>
  </sheetData>
  <mergeCells count="172">
    <mergeCell ref="D113:E113"/>
    <mergeCell ref="F113:G113"/>
    <mergeCell ref="H113:I113"/>
    <mergeCell ref="B114:C114"/>
    <mergeCell ref="C73:E73"/>
    <mergeCell ref="C74:E74"/>
    <mergeCell ref="C75:E75"/>
    <mergeCell ref="C76:E76"/>
    <mergeCell ref="C77:E77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A54:B54"/>
    <mergeCell ref="A55:I55"/>
    <mergeCell ref="A56:A57"/>
    <mergeCell ref="B56:B57"/>
    <mergeCell ref="C56:F56"/>
    <mergeCell ref="G56:G57"/>
    <mergeCell ref="H56:H57"/>
    <mergeCell ref="I56:I57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F87:G87"/>
    <mergeCell ref="H87:I87"/>
    <mergeCell ref="F88:G88"/>
    <mergeCell ref="H88:I88"/>
    <mergeCell ref="A70:B70"/>
    <mergeCell ref="B71:I71"/>
    <mergeCell ref="F85:G85"/>
    <mergeCell ref="H85:I85"/>
    <mergeCell ref="F86:G86"/>
    <mergeCell ref="H86:I86"/>
    <mergeCell ref="D85:E85"/>
    <mergeCell ref="D86:E86"/>
    <mergeCell ref="D87:E87"/>
    <mergeCell ref="D88:E88"/>
    <mergeCell ref="F73:G73"/>
    <mergeCell ref="H73:I73"/>
    <mergeCell ref="F74:G74"/>
    <mergeCell ref="H74:I74"/>
    <mergeCell ref="F111:G111"/>
    <mergeCell ref="H111:I111"/>
    <mergeCell ref="H112:I112"/>
    <mergeCell ref="H107:I107"/>
    <mergeCell ref="H108:I108"/>
    <mergeCell ref="H109:I109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D112:E112"/>
    <mergeCell ref="F112:G112"/>
    <mergeCell ref="D114:E114"/>
    <mergeCell ref="F114:G114"/>
    <mergeCell ref="H114:I114"/>
    <mergeCell ref="F77:G77"/>
    <mergeCell ref="H77:I77"/>
    <mergeCell ref="F78:G78"/>
    <mergeCell ref="H78:I78"/>
    <mergeCell ref="F75:G75"/>
    <mergeCell ref="H75:I75"/>
    <mergeCell ref="F76:G76"/>
    <mergeCell ref="H76:I76"/>
    <mergeCell ref="C78:E78"/>
    <mergeCell ref="F81:G81"/>
    <mergeCell ref="H81:I81"/>
    <mergeCell ref="H82:I82"/>
    <mergeCell ref="F79:G79"/>
    <mergeCell ref="H79:I79"/>
    <mergeCell ref="F80:G80"/>
    <mergeCell ref="H80:I80"/>
    <mergeCell ref="C79:E79"/>
    <mergeCell ref="C80:E80"/>
    <mergeCell ref="C81:E81"/>
    <mergeCell ref="C82:E82"/>
    <mergeCell ref="H110:I110"/>
    <mergeCell ref="D119:E119"/>
    <mergeCell ref="F119:G119"/>
    <mergeCell ref="H119:I119"/>
    <mergeCell ref="D120:E120"/>
    <mergeCell ref="F120:G120"/>
    <mergeCell ref="H120:I120"/>
    <mergeCell ref="A117:I117"/>
    <mergeCell ref="D118:E118"/>
    <mergeCell ref="F118:G118"/>
    <mergeCell ref="H118:I118"/>
    <mergeCell ref="A133:I133"/>
    <mergeCell ref="D123:E123"/>
    <mergeCell ref="F123:G123"/>
    <mergeCell ref="H123:I123"/>
    <mergeCell ref="D126:I126"/>
    <mergeCell ref="B129:B130"/>
    <mergeCell ref="G129:G130"/>
    <mergeCell ref="D121:E121"/>
    <mergeCell ref="F121:G121"/>
    <mergeCell ref="H121:I121"/>
    <mergeCell ref="D122:E122"/>
    <mergeCell ref="F122:G122"/>
    <mergeCell ref="H122:I122"/>
  </mergeCells>
  <phoneticPr fontId="39" type="noConversion"/>
  <pageMargins left="0.51181102362204722" right="0.31496062992125984" top="0.55118110236220474" bottom="0.55118110236220474" header="0.31496062992125984" footer="0.31496062992125984"/>
  <pageSetup paperSize="9" scale="85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K129"/>
  <sheetViews>
    <sheetView topLeftCell="A117" workbookViewId="0">
      <selection activeCell="G51" sqref="G51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2.42578125" style="106" customWidth="1"/>
    <col min="4" max="4" width="7" style="106" customWidth="1"/>
    <col min="5" max="5" width="14.85546875" style="106" customWidth="1"/>
    <col min="6" max="6" width="5.85546875" style="157" customWidth="1"/>
    <col min="7" max="7" width="13.42578125" style="106" customWidth="1"/>
    <col min="8" max="8" width="7.140625" style="106" customWidth="1"/>
    <col min="9" max="9" width="6.7109375" style="106" customWidth="1"/>
    <col min="10" max="10" width="20.140625" style="106" customWidth="1"/>
    <col min="11" max="11" width="17.5703125" style="106" customWidth="1"/>
    <col min="12" max="16384" width="9.140625" style="106"/>
  </cols>
  <sheetData>
    <row r="7" spans="1:9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9">
      <c r="A8" s="410" t="s">
        <v>374</v>
      </c>
      <c r="B8" s="410"/>
      <c r="C8" s="410"/>
      <c r="D8" s="410"/>
      <c r="E8" s="410"/>
      <c r="F8" s="410"/>
      <c r="G8" s="410"/>
      <c r="H8" s="410"/>
      <c r="I8" s="410"/>
    </row>
    <row r="9" spans="1:9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20.100000000000001" customHeight="1">
      <c r="A10" s="411" t="s">
        <v>375</v>
      </c>
      <c r="B10" s="412"/>
      <c r="C10" s="412"/>
      <c r="D10" s="412"/>
      <c r="E10" s="412"/>
      <c r="F10" s="412"/>
      <c r="G10" s="412"/>
      <c r="H10" s="412"/>
      <c r="I10" s="413"/>
    </row>
    <row r="11" spans="1:9" ht="20.100000000000001" customHeight="1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9" ht="20.100000000000001" customHeight="1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9" ht="18.95" customHeight="1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</row>
    <row r="14" spans="1:9" ht="21.95" customHeight="1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9" ht="21.95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</row>
    <row r="16" spans="1:9" ht="21.95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</row>
    <row r="17" spans="1:10" ht="21.95" customHeight="1">
      <c r="A17" s="111">
        <v>3</v>
      </c>
      <c r="B17" s="45" t="s">
        <v>70</v>
      </c>
      <c r="C17" s="102">
        <f>G17-E17</f>
        <v>4250465</v>
      </c>
      <c r="D17" s="102">
        <v>46</v>
      </c>
      <c r="E17" s="102">
        <v>1070000</v>
      </c>
      <c r="F17" s="104">
        <v>38</v>
      </c>
      <c r="G17" s="102">
        <v>5320465</v>
      </c>
      <c r="H17" s="102">
        <f>D17+F17</f>
        <v>84</v>
      </c>
      <c r="I17" s="65"/>
      <c r="J17" s="108"/>
    </row>
    <row r="18" spans="1:10" ht="21.95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</row>
    <row r="19" spans="1:10" ht="27.95" customHeight="1">
      <c r="A19" s="111">
        <v>5</v>
      </c>
      <c r="B19" s="45" t="s">
        <v>24</v>
      </c>
      <c r="C19" s="102">
        <f>G19</f>
        <v>1727305</v>
      </c>
      <c r="D19" s="105" t="s">
        <v>127</v>
      </c>
      <c r="E19" s="102">
        <v>0</v>
      </c>
      <c r="F19" s="104">
        <v>0</v>
      </c>
      <c r="G19" s="102">
        <v>1727305</v>
      </c>
      <c r="H19" s="104" t="s">
        <v>127</v>
      </c>
      <c r="I19" s="113"/>
    </row>
    <row r="20" spans="1:10" ht="27.95" customHeight="1">
      <c r="A20" s="111">
        <v>6</v>
      </c>
      <c r="B20" s="45" t="s">
        <v>25</v>
      </c>
      <c r="C20" s="102">
        <f>G20-E20</f>
        <v>1299763</v>
      </c>
      <c r="D20" s="102">
        <f>H20-F20</f>
        <v>14</v>
      </c>
      <c r="E20" s="102">
        <v>370000</v>
      </c>
      <c r="F20" s="104">
        <v>13</v>
      </c>
      <c r="G20" s="102">
        <v>1669763</v>
      </c>
      <c r="H20" s="102">
        <v>27</v>
      </c>
      <c r="I20" s="113"/>
    </row>
    <row r="21" spans="1:10" ht="38.25">
      <c r="A21" s="111">
        <v>7</v>
      </c>
      <c r="B21" s="114" t="s">
        <v>26</v>
      </c>
      <c r="C21" s="102">
        <f>G21-E21</f>
        <v>3149836</v>
      </c>
      <c r="D21" s="102">
        <v>28</v>
      </c>
      <c r="E21" s="102">
        <v>0</v>
      </c>
      <c r="F21" s="104">
        <v>2</v>
      </c>
      <c r="G21" s="102">
        <v>3149836</v>
      </c>
      <c r="H21" s="102">
        <f>D21+F21</f>
        <v>30</v>
      </c>
      <c r="I21" s="113"/>
    </row>
    <row r="22" spans="1:10" ht="20.100000000000001" customHeight="1">
      <c r="A22" s="111">
        <v>8</v>
      </c>
      <c r="B22" s="45" t="s">
        <v>27</v>
      </c>
      <c r="C22" s="102">
        <f>G22-E22</f>
        <v>2126425</v>
      </c>
      <c r="D22" s="102">
        <v>18</v>
      </c>
      <c r="E22" s="102">
        <v>90000</v>
      </c>
      <c r="F22" s="104">
        <v>4</v>
      </c>
      <c r="G22" s="102">
        <v>2216425</v>
      </c>
      <c r="H22" s="102">
        <f>D22+F22</f>
        <v>22</v>
      </c>
      <c r="I22" s="113"/>
    </row>
    <row r="23" spans="1:10" ht="20.100000000000001" customHeight="1">
      <c r="A23" s="111">
        <v>9</v>
      </c>
      <c r="B23" s="45" t="s">
        <v>28</v>
      </c>
      <c r="C23" s="102">
        <f>G23-E23</f>
        <v>1462677</v>
      </c>
      <c r="D23" s="102">
        <v>12</v>
      </c>
      <c r="E23" s="102">
        <v>130006</v>
      </c>
      <c r="F23" s="102">
        <v>5</v>
      </c>
      <c r="G23" s="102">
        <v>1592683</v>
      </c>
      <c r="H23" s="102">
        <f>D23+F23</f>
        <v>17</v>
      </c>
      <c r="I23" s="177"/>
    </row>
    <row r="24" spans="1:10" ht="20.100000000000001" customHeight="1">
      <c r="A24" s="111">
        <v>10</v>
      </c>
      <c r="B24" s="116" t="s">
        <v>29</v>
      </c>
      <c r="C24" s="102">
        <f>G24-E24</f>
        <v>1730461</v>
      </c>
      <c r="D24" s="102">
        <v>15</v>
      </c>
      <c r="E24" s="102">
        <v>180000</v>
      </c>
      <c r="F24" s="102">
        <v>6</v>
      </c>
      <c r="G24" s="102">
        <v>1910461</v>
      </c>
      <c r="H24" s="102">
        <f>D24+F24</f>
        <v>21</v>
      </c>
      <c r="I24" s="113"/>
    </row>
    <row r="25" spans="1:10" ht="25.5">
      <c r="A25" s="111">
        <v>11</v>
      </c>
      <c r="B25" s="45" t="s">
        <v>30</v>
      </c>
      <c r="C25" s="102">
        <f>G25</f>
        <v>1987577</v>
      </c>
      <c r="D25" s="102">
        <v>0</v>
      </c>
      <c r="E25" s="102">
        <v>0</v>
      </c>
      <c r="F25" s="104">
        <v>0</v>
      </c>
      <c r="G25" s="102">
        <v>1987577</v>
      </c>
      <c r="H25" s="102">
        <v>0</v>
      </c>
      <c r="I25" s="113"/>
    </row>
    <row r="26" spans="1:10" ht="25.5">
      <c r="A26" s="111">
        <v>12</v>
      </c>
      <c r="B26" s="45" t="s">
        <v>31</v>
      </c>
      <c r="C26" s="102">
        <f>G26-E26</f>
        <v>2373000</v>
      </c>
      <c r="D26" s="102">
        <v>22</v>
      </c>
      <c r="E26" s="102">
        <v>210000</v>
      </c>
      <c r="F26" s="104">
        <v>8</v>
      </c>
      <c r="G26" s="102">
        <v>2583000</v>
      </c>
      <c r="H26" s="102">
        <f>D26+F26</f>
        <v>30</v>
      </c>
      <c r="I26" s="113"/>
    </row>
    <row r="27" spans="1:10" ht="24" customHeight="1">
      <c r="A27" s="111">
        <v>13</v>
      </c>
      <c r="B27" s="45" t="s">
        <v>32</v>
      </c>
      <c r="C27" s="102">
        <v>0</v>
      </c>
      <c r="D27" s="102">
        <v>0</v>
      </c>
      <c r="E27" s="102">
        <f>G27</f>
        <v>1361600</v>
      </c>
      <c r="F27" s="104">
        <v>15</v>
      </c>
      <c r="G27" s="102">
        <v>1361600</v>
      </c>
      <c r="H27" s="102">
        <f>F27</f>
        <v>15</v>
      </c>
      <c r="I27" s="169" t="s">
        <v>376</v>
      </c>
    </row>
    <row r="28" spans="1:10" ht="25.5">
      <c r="A28" s="111">
        <v>14</v>
      </c>
      <c r="B28" s="45" t="s">
        <v>33</v>
      </c>
      <c r="C28" s="102">
        <f>G28-E28</f>
        <v>1590132</v>
      </c>
      <c r="D28" s="102">
        <v>15</v>
      </c>
      <c r="E28" s="102">
        <v>230000</v>
      </c>
      <c r="F28" s="104">
        <v>8</v>
      </c>
      <c r="G28" s="102">
        <v>1820132</v>
      </c>
      <c r="H28" s="102">
        <f>D28+F28</f>
        <v>23</v>
      </c>
      <c r="I28" s="113"/>
    </row>
    <row r="29" spans="1:10" ht="21.95" customHeight="1">
      <c r="A29" s="111">
        <v>15</v>
      </c>
      <c r="B29" s="45" t="s">
        <v>34</v>
      </c>
      <c r="C29" s="102">
        <f>G29-E29</f>
        <v>2502290</v>
      </c>
      <c r="D29" s="102">
        <v>0</v>
      </c>
      <c r="E29" s="102">
        <v>730000</v>
      </c>
      <c r="F29" s="102">
        <v>0</v>
      </c>
      <c r="G29" s="102">
        <v>3232290</v>
      </c>
      <c r="H29" s="102">
        <v>0</v>
      </c>
      <c r="I29" s="113"/>
    </row>
    <row r="30" spans="1:10" ht="21.95" customHeight="1">
      <c r="A30" s="111">
        <v>16</v>
      </c>
      <c r="B30" s="45" t="s">
        <v>48</v>
      </c>
      <c r="C30" s="102">
        <v>0</v>
      </c>
      <c r="D30" s="102">
        <v>0</v>
      </c>
      <c r="E30" s="102">
        <f>G30</f>
        <v>630000</v>
      </c>
      <c r="F30" s="104">
        <v>16</v>
      </c>
      <c r="G30" s="102">
        <v>630000</v>
      </c>
      <c r="H30" s="102">
        <f>D30+F30</f>
        <v>16</v>
      </c>
      <c r="I30" s="113"/>
    </row>
    <row r="31" spans="1:10" ht="21.95" customHeight="1">
      <c r="A31" s="111">
        <v>17</v>
      </c>
      <c r="B31" s="116" t="s">
        <v>35</v>
      </c>
      <c r="C31" s="102">
        <f>G31-E31</f>
        <v>795600</v>
      </c>
      <c r="D31" s="102">
        <v>9</v>
      </c>
      <c r="E31" s="102">
        <v>40000</v>
      </c>
      <c r="F31" s="104">
        <v>2</v>
      </c>
      <c r="G31" s="102">
        <v>835600</v>
      </c>
      <c r="H31" s="102">
        <f>D31+F31</f>
        <v>11</v>
      </c>
      <c r="I31" s="113"/>
    </row>
    <row r="32" spans="1:10" ht="21.95" customHeight="1">
      <c r="A32" s="111">
        <v>18</v>
      </c>
      <c r="B32" s="116" t="s">
        <v>23</v>
      </c>
      <c r="C32" s="102">
        <f>G32-E32</f>
        <v>1848053</v>
      </c>
      <c r="D32" s="102">
        <v>15</v>
      </c>
      <c r="E32" s="102">
        <v>1630000</v>
      </c>
      <c r="F32" s="104">
        <v>80</v>
      </c>
      <c r="G32" s="102">
        <v>3478053</v>
      </c>
      <c r="H32" s="102">
        <f>D32+F32</f>
        <v>95</v>
      </c>
      <c r="I32" s="113"/>
    </row>
    <row r="33" spans="1:11" ht="21.95" customHeight="1">
      <c r="A33" s="111">
        <v>19</v>
      </c>
      <c r="B33" s="116" t="s">
        <v>36</v>
      </c>
      <c r="C33" s="102">
        <f>G33</f>
        <v>8244000</v>
      </c>
      <c r="D33" s="102">
        <v>208</v>
      </c>
      <c r="E33" s="102">
        <v>0</v>
      </c>
      <c r="F33" s="104">
        <v>0</v>
      </c>
      <c r="G33" s="102">
        <v>8244000</v>
      </c>
      <c r="H33" s="102">
        <f>D33</f>
        <v>208</v>
      </c>
      <c r="I33" s="113"/>
    </row>
    <row r="34" spans="1:11" ht="21.95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</row>
    <row r="35" spans="1:11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</row>
    <row r="36" spans="1:11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11" ht="24" customHeight="1">
      <c r="A37" s="111">
        <v>23</v>
      </c>
      <c r="B37" s="45" t="s">
        <v>40</v>
      </c>
      <c r="C37" s="102">
        <f>G37-E37</f>
        <v>1075000</v>
      </c>
      <c r="D37" s="102">
        <v>13</v>
      </c>
      <c r="E37" s="102">
        <v>230000</v>
      </c>
      <c r="F37" s="104">
        <v>1</v>
      </c>
      <c r="G37" s="102">
        <v>1305000</v>
      </c>
      <c r="H37" s="102">
        <v>14</v>
      </c>
      <c r="I37" s="113"/>
    </row>
    <row r="38" spans="1:11" ht="21.95" customHeight="1">
      <c r="A38" s="111">
        <v>24</v>
      </c>
      <c r="B38" s="45" t="s">
        <v>41</v>
      </c>
      <c r="C38" s="102">
        <f>G38</f>
        <v>1138603</v>
      </c>
      <c r="D38" s="102">
        <v>10</v>
      </c>
      <c r="E38" s="102">
        <v>0</v>
      </c>
      <c r="F38" s="102">
        <v>0</v>
      </c>
      <c r="G38" s="102">
        <v>1138603</v>
      </c>
      <c r="H38" s="102">
        <f>D38+F38</f>
        <v>10</v>
      </c>
      <c r="I38" s="115"/>
    </row>
    <row r="39" spans="1:11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570000</v>
      </c>
      <c r="F39" s="104">
        <v>0</v>
      </c>
      <c r="G39" s="102">
        <v>570000</v>
      </c>
      <c r="H39" s="102">
        <v>0</v>
      </c>
      <c r="I39" s="228" t="s">
        <v>173</v>
      </c>
    </row>
    <row r="40" spans="1:11" ht="21.95" customHeight="1">
      <c r="A40" s="111">
        <v>26</v>
      </c>
      <c r="B40" s="45" t="s">
        <v>46</v>
      </c>
      <c r="C40" s="102">
        <f>G40</f>
        <v>1432349</v>
      </c>
      <c r="D40" s="102">
        <v>16</v>
      </c>
      <c r="E40" s="102">
        <v>0</v>
      </c>
      <c r="F40" s="104">
        <v>0</v>
      </c>
      <c r="G40" s="102">
        <v>1432349</v>
      </c>
      <c r="H40" s="102">
        <v>16</v>
      </c>
      <c r="I40" s="115"/>
    </row>
    <row r="41" spans="1:11" ht="21.95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11" ht="21.95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v>0</v>
      </c>
      <c r="H42" s="102">
        <f>D42</f>
        <v>0</v>
      </c>
      <c r="I42" s="225"/>
    </row>
    <row r="43" spans="1:11" ht="21.95" customHeight="1">
      <c r="A43" s="111">
        <v>29</v>
      </c>
      <c r="B43" s="45" t="s">
        <v>45</v>
      </c>
      <c r="C43" s="102">
        <f>G43</f>
        <v>52949595</v>
      </c>
      <c r="D43" s="102">
        <v>618</v>
      </c>
      <c r="E43" s="102">
        <v>0</v>
      </c>
      <c r="F43" s="102">
        <v>0</v>
      </c>
      <c r="G43" s="102">
        <v>52949595</v>
      </c>
      <c r="H43" s="102">
        <f>D43+F43</f>
        <v>618</v>
      </c>
      <c r="I43" s="113"/>
    </row>
    <row r="44" spans="1:11" s="81" customFormat="1" ht="21.95" customHeight="1">
      <c r="A44" s="87">
        <v>30</v>
      </c>
      <c r="B44" s="63" t="s">
        <v>47</v>
      </c>
      <c r="C44" s="102">
        <f>G44-E44</f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226"/>
      <c r="J44" s="246"/>
    </row>
    <row r="45" spans="1:11" ht="23.1" customHeight="1">
      <c r="A45" s="402" t="s">
        <v>11</v>
      </c>
      <c r="B45" s="402"/>
      <c r="C45" s="120">
        <f t="shared" ref="C45:H45" si="0">SUM(C15:C44)</f>
        <v>95810873</v>
      </c>
      <c r="D45" s="120">
        <f t="shared" si="0"/>
        <v>1096</v>
      </c>
      <c r="E45" s="120">
        <f>SUM(E15:E44)</f>
        <v>8051606</v>
      </c>
      <c r="F45" s="120">
        <f t="shared" si="0"/>
        <v>225</v>
      </c>
      <c r="G45" s="120">
        <f>SUM(G15:G44)</f>
        <v>103862479</v>
      </c>
      <c r="H45" s="120">
        <f t="shared" si="0"/>
        <v>1321</v>
      </c>
      <c r="I45" s="149"/>
    </row>
    <row r="46" spans="1:11" ht="35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  <c r="K46" s="108">
        <f>C45+C54</f>
        <v>100900030</v>
      </c>
    </row>
    <row r="47" spans="1:11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</row>
    <row r="48" spans="1:11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</row>
    <row r="49" spans="1:11" ht="23.1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  <c r="J49" s="108">
        <f>D45+D54+10</f>
        <v>1148</v>
      </c>
      <c r="K49" s="108">
        <f>E45+E54</f>
        <v>8414606</v>
      </c>
    </row>
    <row r="50" spans="1:11" ht="23.1" customHeight="1">
      <c r="A50" s="111">
        <v>2</v>
      </c>
      <c r="B50" s="122" t="s">
        <v>16</v>
      </c>
      <c r="C50" s="118">
        <v>1667852</v>
      </c>
      <c r="D50" s="118">
        <v>12</v>
      </c>
      <c r="E50" s="118">
        <v>0</v>
      </c>
      <c r="F50" s="118">
        <v>0</v>
      </c>
      <c r="G50" s="118">
        <f>C50</f>
        <v>1667852</v>
      </c>
      <c r="H50" s="103">
        <f>D50</f>
        <v>12</v>
      </c>
      <c r="I50" s="116"/>
      <c r="J50" s="108">
        <f>F45+F54+F72</f>
        <v>243</v>
      </c>
    </row>
    <row r="51" spans="1:11" ht="23.1" customHeight="1">
      <c r="A51" s="111">
        <v>3</v>
      </c>
      <c r="B51" s="122" t="s">
        <v>17</v>
      </c>
      <c r="C51" s="118">
        <f>G51</f>
        <v>1685000</v>
      </c>
      <c r="D51" s="118">
        <v>14</v>
      </c>
      <c r="E51" s="118">
        <v>0</v>
      </c>
      <c r="F51" s="118">
        <v>0</v>
      </c>
      <c r="G51" s="118">
        <v>1685000</v>
      </c>
      <c r="H51" s="103">
        <v>14</v>
      </c>
      <c r="I51" s="116"/>
    </row>
    <row r="52" spans="1:11" ht="23.1" customHeight="1">
      <c r="A52" s="111">
        <v>4</v>
      </c>
      <c r="B52" s="122" t="s">
        <v>18</v>
      </c>
      <c r="C52" s="118">
        <f>G52-E52</f>
        <v>601055</v>
      </c>
      <c r="D52" s="118">
        <v>5</v>
      </c>
      <c r="E52" s="118">
        <v>363000</v>
      </c>
      <c r="F52" s="118">
        <v>15</v>
      </c>
      <c r="G52" s="118">
        <v>964055</v>
      </c>
      <c r="H52" s="103">
        <f>D52+F52</f>
        <v>20</v>
      </c>
      <c r="I52" s="116"/>
    </row>
    <row r="53" spans="1:11" ht="23.1" customHeight="1">
      <c r="A53" s="111">
        <v>5</v>
      </c>
      <c r="B53" s="122" t="s">
        <v>19</v>
      </c>
      <c r="C53" s="118">
        <f>G53</f>
        <v>1135250</v>
      </c>
      <c r="D53" s="118">
        <v>11</v>
      </c>
      <c r="E53" s="118">
        <v>0</v>
      </c>
      <c r="F53" s="118">
        <v>0</v>
      </c>
      <c r="G53" s="118">
        <v>1135250</v>
      </c>
      <c r="H53" s="103">
        <f>D53</f>
        <v>11</v>
      </c>
      <c r="I53" s="116"/>
    </row>
    <row r="54" spans="1:11" ht="23.1" customHeight="1">
      <c r="A54" s="402" t="s">
        <v>10</v>
      </c>
      <c r="B54" s="402"/>
      <c r="C54" s="120">
        <f>SUM(C50:C53)</f>
        <v>5089157</v>
      </c>
      <c r="D54" s="120">
        <f>SUM(D50:D53)</f>
        <v>42</v>
      </c>
      <c r="E54" s="120">
        <f>SUM(E50:E53)</f>
        <v>363000</v>
      </c>
      <c r="F54" s="120">
        <f>SUM(F49:F53)</f>
        <v>15</v>
      </c>
      <c r="G54" s="120">
        <f>SUM(G49:G53)</f>
        <v>5452157</v>
      </c>
      <c r="H54" s="123"/>
      <c r="I54" s="116"/>
      <c r="J54" s="108"/>
    </row>
    <row r="55" spans="1:11" ht="33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11" ht="15" customHeight="1">
      <c r="A56" s="408" t="s">
        <v>0</v>
      </c>
      <c r="B56" s="408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11" ht="23.1" customHeight="1">
      <c r="A57" s="408"/>
      <c r="B57" s="408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11" ht="21.95" customHeight="1">
      <c r="A58" s="113">
        <v>1</v>
      </c>
      <c r="B58" s="215" t="s">
        <v>313</v>
      </c>
      <c r="C58" s="219">
        <v>350000</v>
      </c>
      <c r="D58" s="104">
        <v>1</v>
      </c>
      <c r="E58" s="102">
        <v>0</v>
      </c>
      <c r="F58" s="102">
        <v>0</v>
      </c>
      <c r="G58" s="102">
        <f t="shared" ref="G58:G63" si="1">C58</f>
        <v>350000</v>
      </c>
      <c r="H58" s="104">
        <v>1</v>
      </c>
      <c r="I58" s="65"/>
    </row>
    <row r="59" spans="1:11" ht="21.95" customHeight="1">
      <c r="A59" s="113">
        <v>2</v>
      </c>
      <c r="B59" s="215" t="s">
        <v>373</v>
      </c>
      <c r="C59" s="219">
        <v>200000</v>
      </c>
      <c r="D59" s="104">
        <v>1</v>
      </c>
      <c r="E59" s="102">
        <v>0</v>
      </c>
      <c r="F59" s="102">
        <v>0</v>
      </c>
      <c r="G59" s="102">
        <f t="shared" si="1"/>
        <v>200000</v>
      </c>
      <c r="H59" s="104">
        <v>1</v>
      </c>
      <c r="I59" s="65"/>
    </row>
    <row r="60" spans="1:11" ht="21.95" customHeight="1">
      <c r="A60" s="113">
        <v>3</v>
      </c>
      <c r="B60" s="215" t="s">
        <v>316</v>
      </c>
      <c r="C60" s="219">
        <v>200000</v>
      </c>
      <c r="D60" s="104">
        <v>1</v>
      </c>
      <c r="E60" s="102">
        <v>0</v>
      </c>
      <c r="F60" s="102">
        <v>0</v>
      </c>
      <c r="G60" s="102">
        <f t="shared" si="1"/>
        <v>200000</v>
      </c>
      <c r="H60" s="104">
        <v>1</v>
      </c>
      <c r="I60" s="65"/>
    </row>
    <row r="61" spans="1:11" ht="21.95" customHeight="1">
      <c r="A61" s="113">
        <v>4</v>
      </c>
      <c r="B61" s="215" t="s">
        <v>378</v>
      </c>
      <c r="C61" s="219">
        <v>600000</v>
      </c>
      <c r="D61" s="104">
        <v>1</v>
      </c>
      <c r="E61" s="102">
        <v>0</v>
      </c>
      <c r="F61" s="102">
        <v>0</v>
      </c>
      <c r="G61" s="102">
        <f t="shared" ref="G61" si="2">C61</f>
        <v>600000</v>
      </c>
      <c r="H61" s="104">
        <v>1</v>
      </c>
      <c r="I61" s="65"/>
    </row>
    <row r="62" spans="1:11" ht="21.95" customHeight="1">
      <c r="A62" s="113">
        <v>5</v>
      </c>
      <c r="B62" s="215" t="s">
        <v>377</v>
      </c>
      <c r="C62" s="219">
        <v>3000000</v>
      </c>
      <c r="D62" s="104">
        <v>1</v>
      </c>
      <c r="E62" s="102">
        <v>0</v>
      </c>
      <c r="F62" s="102">
        <v>0</v>
      </c>
      <c r="G62" s="102">
        <f t="shared" si="1"/>
        <v>3000000</v>
      </c>
      <c r="H62" s="104">
        <v>1</v>
      </c>
      <c r="I62" s="65"/>
    </row>
    <row r="63" spans="1:11" ht="21.95" customHeight="1">
      <c r="A63" s="113">
        <v>6</v>
      </c>
      <c r="B63" s="215" t="s">
        <v>379</v>
      </c>
      <c r="C63" s="219">
        <v>300000</v>
      </c>
      <c r="D63" s="104">
        <v>1</v>
      </c>
      <c r="E63" s="102">
        <v>0</v>
      </c>
      <c r="F63" s="102">
        <v>0</v>
      </c>
      <c r="G63" s="102">
        <f t="shared" si="1"/>
        <v>300000</v>
      </c>
      <c r="H63" s="104">
        <v>1</v>
      </c>
      <c r="I63" s="65"/>
    </row>
    <row r="64" spans="1:11" ht="21.95" customHeight="1">
      <c r="A64" s="113">
        <v>7</v>
      </c>
      <c r="B64" s="215" t="s">
        <v>380</v>
      </c>
      <c r="C64" s="219">
        <v>900000</v>
      </c>
      <c r="D64" s="104">
        <v>1</v>
      </c>
      <c r="E64" s="102">
        <v>0</v>
      </c>
      <c r="F64" s="102">
        <v>0</v>
      </c>
      <c r="G64" s="102">
        <f t="shared" ref="G64" si="3">C64</f>
        <v>900000</v>
      </c>
      <c r="H64" s="104">
        <v>1</v>
      </c>
      <c r="I64" s="65"/>
    </row>
    <row r="65" spans="1:11" ht="21.95" customHeight="1">
      <c r="A65" s="113">
        <v>8</v>
      </c>
      <c r="B65" s="215" t="s">
        <v>320</v>
      </c>
      <c r="C65" s="219">
        <v>0</v>
      </c>
      <c r="D65" s="219">
        <v>0</v>
      </c>
      <c r="E65" s="102">
        <v>50000</v>
      </c>
      <c r="F65" s="102">
        <v>1</v>
      </c>
      <c r="G65" s="102">
        <f>C65+E65</f>
        <v>50000</v>
      </c>
      <c r="H65" s="104">
        <v>1</v>
      </c>
      <c r="I65" s="65"/>
    </row>
    <row r="66" spans="1:11" ht="21.95" customHeight="1">
      <c r="A66" s="113">
        <v>9</v>
      </c>
      <c r="B66" s="215" t="s">
        <v>358</v>
      </c>
      <c r="C66" s="219">
        <v>0</v>
      </c>
      <c r="D66" s="219">
        <v>0</v>
      </c>
      <c r="E66" s="102">
        <v>50000</v>
      </c>
      <c r="F66" s="102">
        <v>1</v>
      </c>
      <c r="G66" s="102">
        <f>C66+E66</f>
        <v>50000</v>
      </c>
      <c r="H66" s="104">
        <v>1</v>
      </c>
      <c r="I66" s="65"/>
    </row>
    <row r="67" spans="1:11" ht="21.95" customHeight="1">
      <c r="A67" s="113">
        <v>10</v>
      </c>
      <c r="B67" s="215" t="s">
        <v>362</v>
      </c>
      <c r="C67" s="219">
        <v>0</v>
      </c>
      <c r="D67" s="219">
        <v>0</v>
      </c>
      <c r="E67" s="102">
        <v>50000</v>
      </c>
      <c r="F67" s="102">
        <v>1</v>
      </c>
      <c r="G67" s="102">
        <f>C67+E67</f>
        <v>50000</v>
      </c>
      <c r="H67" s="104">
        <v>1</v>
      </c>
      <c r="I67" s="65"/>
    </row>
    <row r="68" spans="1:11" ht="21.95" customHeight="1">
      <c r="A68" s="113">
        <v>11</v>
      </c>
      <c r="B68" s="65" t="s">
        <v>323</v>
      </c>
      <c r="C68" s="102">
        <v>100000</v>
      </c>
      <c r="D68" s="104">
        <v>1</v>
      </c>
      <c r="E68" s="102">
        <v>0</v>
      </c>
      <c r="F68" s="102">
        <v>0</v>
      </c>
      <c r="G68" s="102">
        <f t="shared" ref="G68" si="4">C68</f>
        <v>100000</v>
      </c>
      <c r="H68" s="104">
        <v>1</v>
      </c>
      <c r="I68" s="65"/>
    </row>
    <row r="69" spans="1:11" ht="21.95" customHeight="1">
      <c r="A69" s="113">
        <v>12</v>
      </c>
      <c r="B69" s="65" t="s">
        <v>324</v>
      </c>
      <c r="C69" s="102">
        <v>250000</v>
      </c>
      <c r="D69" s="104">
        <v>1</v>
      </c>
      <c r="E69" s="102">
        <v>0</v>
      </c>
      <c r="F69" s="102">
        <v>0</v>
      </c>
      <c r="G69" s="102">
        <f>C69</f>
        <v>250000</v>
      </c>
      <c r="H69" s="104">
        <v>1</v>
      </c>
      <c r="I69" s="65"/>
    </row>
    <row r="70" spans="1:11" ht="21.95" customHeight="1">
      <c r="A70" s="113">
        <v>13</v>
      </c>
      <c r="B70" s="65" t="s">
        <v>325</v>
      </c>
      <c r="C70" s="102">
        <f>G70</f>
        <v>1810000</v>
      </c>
      <c r="D70" s="104">
        <v>1</v>
      </c>
      <c r="E70" s="102">
        <v>0</v>
      </c>
      <c r="F70" s="102">
        <v>0</v>
      </c>
      <c r="G70" s="102">
        <v>1810000</v>
      </c>
      <c r="H70" s="104">
        <v>1</v>
      </c>
      <c r="I70" s="65"/>
    </row>
    <row r="71" spans="1:11" s="19" customFormat="1" ht="21.95" customHeight="1">
      <c r="A71" s="113">
        <v>14</v>
      </c>
      <c r="B71" s="40" t="s">
        <v>163</v>
      </c>
      <c r="C71" s="50">
        <v>300000</v>
      </c>
      <c r="D71" s="50">
        <v>0</v>
      </c>
      <c r="E71" s="102">
        <v>0</v>
      </c>
      <c r="F71" s="102">
        <v>0</v>
      </c>
      <c r="G71" s="50">
        <f>C71</f>
        <v>300000</v>
      </c>
      <c r="H71" s="50">
        <v>0</v>
      </c>
      <c r="I71" s="40"/>
    </row>
    <row r="72" spans="1:11" ht="21.95" customHeight="1">
      <c r="A72" s="408" t="s">
        <v>11</v>
      </c>
      <c r="B72" s="408"/>
      <c r="C72" s="217">
        <f t="shared" ref="C72:H72" si="5">SUM(C58:C71)</f>
        <v>8010000</v>
      </c>
      <c r="D72" s="217">
        <f t="shared" si="5"/>
        <v>10</v>
      </c>
      <c r="E72" s="217">
        <f t="shared" si="5"/>
        <v>150000</v>
      </c>
      <c r="F72" s="217">
        <f t="shared" si="5"/>
        <v>3</v>
      </c>
      <c r="G72" s="217">
        <f t="shared" si="5"/>
        <v>8160000</v>
      </c>
      <c r="H72" s="217">
        <f t="shared" si="5"/>
        <v>13</v>
      </c>
      <c r="I72" s="65"/>
      <c r="J72" s="108"/>
    </row>
    <row r="73" spans="1:11" s="19" customFormat="1" ht="35.1" customHeight="1">
      <c r="A73" s="42" t="s">
        <v>69</v>
      </c>
      <c r="B73" s="260" t="s">
        <v>67</v>
      </c>
      <c r="C73" s="261"/>
      <c r="D73" s="261"/>
      <c r="E73" s="261"/>
      <c r="F73" s="261"/>
      <c r="G73" s="261"/>
      <c r="H73" s="261"/>
      <c r="I73" s="262"/>
      <c r="J73" s="24"/>
    </row>
    <row r="74" spans="1:11" s="19" customFormat="1" ht="30" customHeight="1">
      <c r="A74" s="204" t="s">
        <v>52</v>
      </c>
      <c r="B74" s="31" t="s">
        <v>66</v>
      </c>
      <c r="C74" s="31"/>
      <c r="D74" s="31"/>
      <c r="E74" s="31"/>
      <c r="F74" s="31"/>
      <c r="G74" s="31"/>
      <c r="H74" s="31"/>
      <c r="I74" s="32"/>
      <c r="K74" s="24"/>
    </row>
    <row r="75" spans="1:11" s="19" customFormat="1" ht="35.1" customHeight="1" thickBot="1">
      <c r="A75" s="46" t="s">
        <v>0</v>
      </c>
      <c r="B75" s="84" t="s">
        <v>53</v>
      </c>
      <c r="C75" s="282" t="s">
        <v>55</v>
      </c>
      <c r="D75" s="296"/>
      <c r="E75" s="283"/>
      <c r="F75" s="282" t="s">
        <v>56</v>
      </c>
      <c r="G75" s="296"/>
      <c r="H75" s="282" t="s">
        <v>57</v>
      </c>
      <c r="I75" s="283"/>
      <c r="K75" s="24"/>
    </row>
    <row r="76" spans="1:11" s="19" customFormat="1" ht="21.95" customHeight="1">
      <c r="A76" s="230" t="s">
        <v>255</v>
      </c>
      <c r="B76" s="172" t="s">
        <v>381</v>
      </c>
      <c r="C76" s="284" t="s">
        <v>13</v>
      </c>
      <c r="D76" s="285"/>
      <c r="E76" s="286"/>
      <c r="F76" s="304" t="s">
        <v>59</v>
      </c>
      <c r="G76" s="305"/>
      <c r="H76" s="350">
        <v>10000000</v>
      </c>
      <c r="I76" s="351"/>
      <c r="K76" s="24"/>
    </row>
    <row r="77" spans="1:11" s="19" customFormat="1" ht="21.95" customHeight="1">
      <c r="A77" s="231" t="s">
        <v>258</v>
      </c>
      <c r="B77" s="64" t="s">
        <v>381</v>
      </c>
      <c r="C77" s="264" t="s">
        <v>13</v>
      </c>
      <c r="D77" s="264"/>
      <c r="E77" s="264"/>
      <c r="F77" s="294" t="s">
        <v>62</v>
      </c>
      <c r="G77" s="294"/>
      <c r="H77" s="266">
        <v>570000</v>
      </c>
      <c r="I77" s="267"/>
      <c r="K77" s="24"/>
    </row>
    <row r="78" spans="1:11" s="19" customFormat="1" ht="21.95" customHeight="1">
      <c r="A78" s="231" t="s">
        <v>259</v>
      </c>
      <c r="B78" s="64" t="s">
        <v>381</v>
      </c>
      <c r="C78" s="264" t="s">
        <v>13</v>
      </c>
      <c r="D78" s="264"/>
      <c r="E78" s="264"/>
      <c r="F78" s="294" t="s">
        <v>62</v>
      </c>
      <c r="G78" s="294"/>
      <c r="H78" s="266">
        <v>200000</v>
      </c>
      <c r="I78" s="267"/>
      <c r="K78" s="24"/>
    </row>
    <row r="79" spans="1:11" s="19" customFormat="1" ht="21.95" customHeight="1">
      <c r="A79" s="231" t="s">
        <v>260</v>
      </c>
      <c r="B79" s="64" t="s">
        <v>381</v>
      </c>
      <c r="C79" s="264" t="s">
        <v>13</v>
      </c>
      <c r="D79" s="264"/>
      <c r="E79" s="264"/>
      <c r="F79" s="294" t="s">
        <v>62</v>
      </c>
      <c r="G79" s="294"/>
      <c r="H79" s="266">
        <v>180000</v>
      </c>
      <c r="I79" s="267"/>
      <c r="K79" s="24"/>
    </row>
    <row r="80" spans="1:11" s="19" customFormat="1" ht="21.95" customHeight="1">
      <c r="A80" s="231" t="s">
        <v>261</v>
      </c>
      <c r="B80" s="64" t="s">
        <v>381</v>
      </c>
      <c r="C80" s="264" t="s">
        <v>13</v>
      </c>
      <c r="D80" s="264"/>
      <c r="E80" s="264"/>
      <c r="F80" s="294" t="s">
        <v>62</v>
      </c>
      <c r="G80" s="294"/>
      <c r="H80" s="266">
        <v>220000</v>
      </c>
      <c r="I80" s="267"/>
      <c r="K80" s="24"/>
    </row>
    <row r="81" spans="1:11" s="19" customFormat="1" ht="21.95" customHeight="1">
      <c r="A81" s="231" t="s">
        <v>264</v>
      </c>
      <c r="B81" s="64" t="s">
        <v>381</v>
      </c>
      <c r="C81" s="264" t="s">
        <v>13</v>
      </c>
      <c r="D81" s="264"/>
      <c r="E81" s="264"/>
      <c r="F81" s="294" t="s">
        <v>62</v>
      </c>
      <c r="G81" s="294"/>
      <c r="H81" s="266">
        <v>1000000</v>
      </c>
      <c r="I81" s="267"/>
      <c r="K81" s="24"/>
    </row>
    <row r="82" spans="1:11" s="19" customFormat="1" ht="21.95" customHeight="1">
      <c r="A82" s="231" t="s">
        <v>265</v>
      </c>
      <c r="B82" s="64" t="s">
        <v>381</v>
      </c>
      <c r="C82" s="264" t="s">
        <v>13</v>
      </c>
      <c r="D82" s="264"/>
      <c r="E82" s="264"/>
      <c r="F82" s="294" t="s">
        <v>62</v>
      </c>
      <c r="G82" s="294"/>
      <c r="H82" s="266">
        <v>500000</v>
      </c>
      <c r="I82" s="267"/>
      <c r="K82" s="24"/>
    </row>
    <row r="83" spans="1:11" s="19" customFormat="1" ht="21.95" customHeight="1">
      <c r="A83" s="231" t="s">
        <v>268</v>
      </c>
      <c r="B83" s="64" t="s">
        <v>382</v>
      </c>
      <c r="C83" s="264" t="s">
        <v>13</v>
      </c>
      <c r="D83" s="264"/>
      <c r="E83" s="264"/>
      <c r="F83" s="294" t="s">
        <v>62</v>
      </c>
      <c r="G83" s="294"/>
      <c r="H83" s="266">
        <v>1000000</v>
      </c>
      <c r="I83" s="267"/>
      <c r="K83" s="24"/>
    </row>
    <row r="84" spans="1:11" s="19" customFormat="1" ht="18" customHeight="1">
      <c r="A84" s="64" t="s">
        <v>271</v>
      </c>
      <c r="B84" s="64" t="s">
        <v>383</v>
      </c>
      <c r="C84" s="264" t="s">
        <v>71</v>
      </c>
      <c r="D84" s="264"/>
      <c r="E84" s="264"/>
      <c r="F84" s="423" t="s">
        <v>78</v>
      </c>
      <c r="G84" s="423"/>
      <c r="H84" s="266">
        <f>F116/5</f>
        <v>1712921.2</v>
      </c>
      <c r="I84" s="267"/>
      <c r="K84" s="24"/>
    </row>
    <row r="85" spans="1:11" s="19" customFormat="1" ht="21.95" customHeight="1">
      <c r="A85" s="29"/>
      <c r="B85" s="72" t="s">
        <v>10</v>
      </c>
      <c r="C85" s="276" t="s">
        <v>384</v>
      </c>
      <c r="D85" s="281"/>
      <c r="E85" s="277"/>
      <c r="F85" s="62"/>
      <c r="G85" s="62"/>
      <c r="H85" s="297">
        <f>SUM(H76:H84)</f>
        <v>15382921.199999999</v>
      </c>
      <c r="I85" s="297"/>
      <c r="K85" s="24"/>
    </row>
    <row r="86" spans="1:11" s="19" customFormat="1" ht="23.1" customHeight="1">
      <c r="A86" s="241"/>
      <c r="B86" s="242"/>
      <c r="C86" s="242"/>
      <c r="D86" s="242"/>
      <c r="E86" s="242"/>
      <c r="F86" s="243"/>
      <c r="G86" s="243"/>
      <c r="H86" s="235"/>
      <c r="I86" s="235"/>
      <c r="K86" s="24"/>
    </row>
    <row r="87" spans="1:11" s="19" customFormat="1" ht="23.1" customHeight="1">
      <c r="A87" s="77" t="s">
        <v>64</v>
      </c>
      <c r="B87" s="74" t="s">
        <v>65</v>
      </c>
      <c r="C87" s="43"/>
      <c r="D87" s="43"/>
      <c r="E87" s="43"/>
      <c r="F87" s="43"/>
      <c r="G87" s="43"/>
      <c r="H87" s="43"/>
      <c r="I87" s="44"/>
      <c r="K87" s="24"/>
    </row>
    <row r="88" spans="1:11" s="19" customFormat="1" ht="29.1" customHeight="1" thickBot="1">
      <c r="A88" s="46" t="s">
        <v>0</v>
      </c>
      <c r="B88" s="84" t="s">
        <v>53</v>
      </c>
      <c r="C88" s="85" t="s">
        <v>54</v>
      </c>
      <c r="D88" s="321" t="s">
        <v>55</v>
      </c>
      <c r="E88" s="321"/>
      <c r="F88" s="321" t="s">
        <v>56</v>
      </c>
      <c r="G88" s="321"/>
      <c r="H88" s="530" t="s">
        <v>57</v>
      </c>
      <c r="I88" s="530"/>
      <c r="K88" s="24"/>
    </row>
    <row r="89" spans="1:11" s="19" customFormat="1" ht="17.100000000000001" customHeight="1">
      <c r="A89" s="36" t="s">
        <v>255</v>
      </c>
      <c r="B89" s="35" t="s">
        <v>385</v>
      </c>
      <c r="C89" s="37" t="s">
        <v>58</v>
      </c>
      <c r="D89" s="486" t="s">
        <v>146</v>
      </c>
      <c r="E89" s="488"/>
      <c r="F89" s="313" t="s">
        <v>263</v>
      </c>
      <c r="G89" s="314"/>
      <c r="H89" s="527">
        <v>2625000</v>
      </c>
      <c r="I89" s="527"/>
      <c r="K89" s="24"/>
    </row>
    <row r="90" spans="1:11" s="19" customFormat="1" ht="17.100000000000001" customHeight="1">
      <c r="A90" s="36">
        <v>2</v>
      </c>
      <c r="B90" s="35" t="s">
        <v>385</v>
      </c>
      <c r="C90" s="37" t="s">
        <v>58</v>
      </c>
      <c r="D90" s="505" t="s">
        <v>123</v>
      </c>
      <c r="E90" s="505"/>
      <c r="F90" s="313" t="s">
        <v>263</v>
      </c>
      <c r="G90" s="314"/>
      <c r="H90" s="527">
        <v>1009176</v>
      </c>
      <c r="I90" s="527"/>
      <c r="K90" s="24"/>
    </row>
    <row r="91" spans="1:11" s="19" customFormat="1" ht="17.100000000000001" customHeight="1">
      <c r="A91" s="36">
        <v>3</v>
      </c>
      <c r="B91" s="35" t="s">
        <v>385</v>
      </c>
      <c r="C91" s="37" t="s">
        <v>61</v>
      </c>
      <c r="D91" s="268" t="s">
        <v>13</v>
      </c>
      <c r="E91" s="270"/>
      <c r="F91" s="525" t="s">
        <v>257</v>
      </c>
      <c r="G91" s="526"/>
      <c r="H91" s="528">
        <v>900000</v>
      </c>
      <c r="I91" s="529"/>
      <c r="K91" s="24"/>
    </row>
    <row r="92" spans="1:11" s="19" customFormat="1" ht="17.100000000000001" customHeight="1">
      <c r="A92" s="36">
        <v>4</v>
      </c>
      <c r="B92" s="35" t="s">
        <v>381</v>
      </c>
      <c r="C92" s="37" t="s">
        <v>58</v>
      </c>
      <c r="D92" s="268" t="s">
        <v>13</v>
      </c>
      <c r="E92" s="270"/>
      <c r="F92" s="292" t="s">
        <v>60</v>
      </c>
      <c r="G92" s="293"/>
      <c r="H92" s="527">
        <v>2000000</v>
      </c>
      <c r="I92" s="527"/>
      <c r="K92" s="24"/>
    </row>
    <row r="93" spans="1:11" s="19" customFormat="1" ht="17.100000000000001" customHeight="1">
      <c r="A93" s="36">
        <v>5</v>
      </c>
      <c r="B93" s="35" t="s">
        <v>381</v>
      </c>
      <c r="C93" s="37" t="s">
        <v>58</v>
      </c>
      <c r="D93" s="268" t="s">
        <v>13</v>
      </c>
      <c r="E93" s="270"/>
      <c r="F93" s="292" t="s">
        <v>60</v>
      </c>
      <c r="G93" s="293"/>
      <c r="H93" s="527">
        <v>2000000</v>
      </c>
      <c r="I93" s="527"/>
      <c r="K93" s="24"/>
    </row>
    <row r="94" spans="1:11" s="19" customFormat="1" ht="17.100000000000001" customHeight="1">
      <c r="A94" s="36">
        <v>6</v>
      </c>
      <c r="B94" s="35" t="s">
        <v>381</v>
      </c>
      <c r="C94" s="37" t="s">
        <v>58</v>
      </c>
      <c r="D94" s="268" t="s">
        <v>13</v>
      </c>
      <c r="E94" s="270"/>
      <c r="F94" s="292" t="s">
        <v>60</v>
      </c>
      <c r="G94" s="293"/>
      <c r="H94" s="527">
        <v>2000000</v>
      </c>
      <c r="I94" s="527"/>
      <c r="K94" s="24"/>
    </row>
    <row r="95" spans="1:11" s="19" customFormat="1" ht="17.100000000000001" customHeight="1">
      <c r="A95" s="36">
        <v>7</v>
      </c>
      <c r="B95" s="35" t="s">
        <v>381</v>
      </c>
      <c r="C95" s="37" t="s">
        <v>58</v>
      </c>
      <c r="D95" s="268" t="s">
        <v>13</v>
      </c>
      <c r="E95" s="270"/>
      <c r="F95" s="292" t="s">
        <v>60</v>
      </c>
      <c r="G95" s="293"/>
      <c r="H95" s="527">
        <v>2000000</v>
      </c>
      <c r="I95" s="527"/>
      <c r="K95" s="24"/>
    </row>
    <row r="96" spans="1:11" s="19" customFormat="1" ht="17.100000000000001" customHeight="1">
      <c r="A96" s="36">
        <v>8</v>
      </c>
      <c r="B96" s="35" t="s">
        <v>381</v>
      </c>
      <c r="C96" s="37" t="s">
        <v>58</v>
      </c>
      <c r="D96" s="268" t="s">
        <v>13</v>
      </c>
      <c r="E96" s="270"/>
      <c r="F96" s="292" t="s">
        <v>60</v>
      </c>
      <c r="G96" s="293"/>
      <c r="H96" s="527">
        <v>2000000</v>
      </c>
      <c r="I96" s="527"/>
      <c r="K96" s="24"/>
    </row>
    <row r="97" spans="1:11" s="19" customFormat="1" ht="17.100000000000001" customHeight="1">
      <c r="A97" s="36">
        <v>9</v>
      </c>
      <c r="B97" s="35" t="s">
        <v>381</v>
      </c>
      <c r="C97" s="37" t="s">
        <v>58</v>
      </c>
      <c r="D97" s="268" t="s">
        <v>13</v>
      </c>
      <c r="E97" s="270"/>
      <c r="F97" s="292" t="s">
        <v>337</v>
      </c>
      <c r="G97" s="293"/>
      <c r="H97" s="527">
        <v>1000000</v>
      </c>
      <c r="I97" s="527"/>
      <c r="K97" s="24"/>
    </row>
    <row r="98" spans="1:11" s="19" customFormat="1" ht="17.100000000000001" customHeight="1">
      <c r="A98" s="36">
        <v>10</v>
      </c>
      <c r="B98" s="35" t="s">
        <v>381</v>
      </c>
      <c r="C98" s="37" t="s">
        <v>61</v>
      </c>
      <c r="D98" s="268" t="s">
        <v>13</v>
      </c>
      <c r="E98" s="270"/>
      <c r="F98" s="292" t="s">
        <v>59</v>
      </c>
      <c r="G98" s="293"/>
      <c r="H98" s="527">
        <v>4650000</v>
      </c>
      <c r="I98" s="527"/>
      <c r="K98" s="24"/>
    </row>
    <row r="99" spans="1:11" s="19" customFormat="1" ht="17.100000000000001" customHeight="1">
      <c r="A99" s="36">
        <v>11</v>
      </c>
      <c r="B99" s="35" t="s">
        <v>381</v>
      </c>
      <c r="C99" s="37" t="s">
        <v>61</v>
      </c>
      <c r="D99" s="268" t="s">
        <v>13</v>
      </c>
      <c r="E99" s="270"/>
      <c r="F99" s="292" t="s">
        <v>59</v>
      </c>
      <c r="G99" s="293"/>
      <c r="H99" s="527">
        <v>4050000</v>
      </c>
      <c r="I99" s="527"/>
      <c r="K99" s="24"/>
    </row>
    <row r="100" spans="1:11" s="19" customFormat="1" ht="17.100000000000001" customHeight="1">
      <c r="A100" s="36">
        <v>12</v>
      </c>
      <c r="B100" s="35" t="s">
        <v>381</v>
      </c>
      <c r="C100" s="33" t="s">
        <v>61</v>
      </c>
      <c r="D100" s="268" t="s">
        <v>13</v>
      </c>
      <c r="E100" s="270"/>
      <c r="F100" s="292" t="s">
        <v>59</v>
      </c>
      <c r="G100" s="293"/>
      <c r="H100" s="513">
        <v>3500000</v>
      </c>
      <c r="I100" s="513"/>
      <c r="K100" s="24"/>
    </row>
    <row r="101" spans="1:11" s="19" customFormat="1" ht="17.100000000000001" customHeight="1">
      <c r="A101" s="36">
        <v>13</v>
      </c>
      <c r="B101" s="35" t="s">
        <v>381</v>
      </c>
      <c r="C101" s="33" t="s">
        <v>61</v>
      </c>
      <c r="D101" s="268" t="s">
        <v>13</v>
      </c>
      <c r="E101" s="270"/>
      <c r="F101" s="292" t="s">
        <v>59</v>
      </c>
      <c r="G101" s="293"/>
      <c r="H101" s="513">
        <v>25800000</v>
      </c>
      <c r="I101" s="513"/>
      <c r="K101" s="24"/>
    </row>
    <row r="102" spans="1:11" s="19" customFormat="1" ht="17.100000000000001" customHeight="1">
      <c r="A102" s="36">
        <v>14</v>
      </c>
      <c r="B102" s="35" t="s">
        <v>381</v>
      </c>
      <c r="C102" s="33" t="s">
        <v>61</v>
      </c>
      <c r="D102" s="268" t="s">
        <v>13</v>
      </c>
      <c r="E102" s="270"/>
      <c r="F102" s="292" t="s">
        <v>62</v>
      </c>
      <c r="G102" s="293"/>
      <c r="H102" s="513">
        <v>5500000</v>
      </c>
      <c r="I102" s="513"/>
      <c r="K102" s="24"/>
    </row>
    <row r="103" spans="1:11" s="19" customFormat="1" ht="17.100000000000001" customHeight="1">
      <c r="A103" s="36">
        <v>15</v>
      </c>
      <c r="B103" s="35" t="s">
        <v>382</v>
      </c>
      <c r="C103" s="33" t="s">
        <v>58</v>
      </c>
      <c r="D103" s="268" t="s">
        <v>13</v>
      </c>
      <c r="E103" s="270"/>
      <c r="F103" s="525" t="s">
        <v>386</v>
      </c>
      <c r="G103" s="526"/>
      <c r="H103" s="513">
        <v>2000000</v>
      </c>
      <c r="I103" s="513"/>
      <c r="K103" s="24"/>
    </row>
    <row r="104" spans="1:11" s="19" customFormat="1" ht="17.100000000000001" customHeight="1">
      <c r="A104" s="36">
        <v>16</v>
      </c>
      <c r="B104" s="35" t="s">
        <v>382</v>
      </c>
      <c r="C104" s="33" t="s">
        <v>58</v>
      </c>
      <c r="D104" s="268" t="s">
        <v>13</v>
      </c>
      <c r="E104" s="270"/>
      <c r="F104" s="525" t="s">
        <v>274</v>
      </c>
      <c r="G104" s="526"/>
      <c r="H104" s="513">
        <v>2500000</v>
      </c>
      <c r="I104" s="513"/>
      <c r="K104" s="24"/>
    </row>
    <row r="105" spans="1:11" s="19" customFormat="1" ht="17.100000000000001" customHeight="1">
      <c r="A105" s="36">
        <v>17</v>
      </c>
      <c r="B105" s="35" t="s">
        <v>387</v>
      </c>
      <c r="C105" s="33" t="s">
        <v>61</v>
      </c>
      <c r="D105" s="268" t="s">
        <v>13</v>
      </c>
      <c r="E105" s="270"/>
      <c r="F105" s="525" t="s">
        <v>257</v>
      </c>
      <c r="G105" s="526"/>
      <c r="H105" s="513">
        <v>3500000</v>
      </c>
      <c r="I105" s="513"/>
      <c r="K105" s="24"/>
    </row>
    <row r="106" spans="1:11" s="19" customFormat="1" ht="17.100000000000001" customHeight="1">
      <c r="A106" s="36">
        <v>18</v>
      </c>
      <c r="B106" s="35" t="s">
        <v>387</v>
      </c>
      <c r="C106" s="33" t="s">
        <v>61</v>
      </c>
      <c r="D106" s="268" t="s">
        <v>13</v>
      </c>
      <c r="E106" s="270"/>
      <c r="F106" s="525" t="s">
        <v>257</v>
      </c>
      <c r="G106" s="526"/>
      <c r="H106" s="513">
        <v>3500000</v>
      </c>
      <c r="I106" s="513"/>
      <c r="K106" s="24"/>
    </row>
    <row r="107" spans="1:11" s="19" customFormat="1" ht="30" customHeight="1">
      <c r="A107" s="36">
        <v>19</v>
      </c>
      <c r="B107" s="35" t="s">
        <v>387</v>
      </c>
      <c r="C107" s="33" t="s">
        <v>388</v>
      </c>
      <c r="D107" s="268" t="s">
        <v>13</v>
      </c>
      <c r="E107" s="270"/>
      <c r="F107" s="523" t="s">
        <v>389</v>
      </c>
      <c r="G107" s="524"/>
      <c r="H107" s="513">
        <v>9000000</v>
      </c>
      <c r="I107" s="513"/>
      <c r="K107" s="24"/>
    </row>
    <row r="108" spans="1:11" s="19" customFormat="1" ht="30" customHeight="1">
      <c r="A108" s="36">
        <v>20</v>
      </c>
      <c r="B108" s="35" t="s">
        <v>390</v>
      </c>
      <c r="C108" s="33" t="s">
        <v>388</v>
      </c>
      <c r="D108" s="268" t="s">
        <v>13</v>
      </c>
      <c r="E108" s="270"/>
      <c r="F108" s="523" t="s">
        <v>389</v>
      </c>
      <c r="G108" s="524"/>
      <c r="H108" s="513">
        <v>12000000</v>
      </c>
      <c r="I108" s="513"/>
      <c r="K108" s="24"/>
    </row>
    <row r="109" spans="1:11" s="19" customFormat="1" ht="30" customHeight="1">
      <c r="A109" s="36">
        <v>21</v>
      </c>
      <c r="B109" s="35" t="s">
        <v>390</v>
      </c>
      <c r="C109" s="33" t="s">
        <v>388</v>
      </c>
      <c r="D109" s="268" t="s">
        <v>13</v>
      </c>
      <c r="E109" s="270"/>
      <c r="F109" s="523" t="s">
        <v>397</v>
      </c>
      <c r="G109" s="524"/>
      <c r="H109" s="513">
        <v>7000000</v>
      </c>
      <c r="I109" s="513"/>
      <c r="K109" s="24"/>
    </row>
    <row r="110" spans="1:11" s="19" customFormat="1" ht="30" customHeight="1">
      <c r="A110" s="36">
        <v>22</v>
      </c>
      <c r="B110" s="35" t="s">
        <v>391</v>
      </c>
      <c r="C110" s="33" t="s">
        <v>388</v>
      </c>
      <c r="D110" s="268" t="s">
        <v>13</v>
      </c>
      <c r="E110" s="270"/>
      <c r="F110" s="523" t="s">
        <v>389</v>
      </c>
      <c r="G110" s="524"/>
      <c r="H110" s="513">
        <v>16000000</v>
      </c>
      <c r="I110" s="513"/>
      <c r="K110" s="24"/>
    </row>
    <row r="111" spans="1:11" s="19" customFormat="1" ht="30" customHeight="1">
      <c r="A111" s="36">
        <v>23</v>
      </c>
      <c r="B111" s="35" t="s">
        <v>391</v>
      </c>
      <c r="C111" s="33" t="s">
        <v>388</v>
      </c>
      <c r="D111" s="268" t="s">
        <v>13</v>
      </c>
      <c r="E111" s="270"/>
      <c r="F111" s="523" t="s">
        <v>389</v>
      </c>
      <c r="G111" s="524"/>
      <c r="H111" s="513">
        <v>9000000</v>
      </c>
      <c r="I111" s="513"/>
      <c r="K111" s="24"/>
    </row>
    <row r="112" spans="1:11" s="19" customFormat="1" ht="17.25" customHeight="1">
      <c r="A112" s="36">
        <v>24</v>
      </c>
      <c r="B112" s="35" t="s">
        <v>383</v>
      </c>
      <c r="C112" s="33" t="s">
        <v>98</v>
      </c>
      <c r="D112" s="268" t="s">
        <v>13</v>
      </c>
      <c r="E112" s="270"/>
      <c r="F112" s="271" t="s">
        <v>78</v>
      </c>
      <c r="G112" s="272"/>
      <c r="H112" s="423">
        <f>D116/8</f>
        <v>13613753.75</v>
      </c>
      <c r="I112" s="423"/>
      <c r="K112" s="24"/>
    </row>
    <row r="113" spans="1:11" s="19" customFormat="1" ht="17.25" customHeight="1">
      <c r="A113" s="75"/>
      <c r="B113" s="256" t="s">
        <v>81</v>
      </c>
      <c r="C113" s="257"/>
      <c r="D113" s="317" t="s">
        <v>392</v>
      </c>
      <c r="E113" s="318"/>
      <c r="F113" s="268"/>
      <c r="G113" s="270"/>
      <c r="H113" s="297">
        <f>SUM(H89:H112)</f>
        <v>137147929.75</v>
      </c>
      <c r="I113" s="297"/>
      <c r="K113" s="24"/>
    </row>
    <row r="114" spans="1:11" ht="30" customHeight="1">
      <c r="A114" s="510" t="s">
        <v>80</v>
      </c>
      <c r="B114" s="511"/>
      <c r="C114" s="511"/>
      <c r="D114" s="511"/>
      <c r="E114" s="511"/>
      <c r="F114" s="511"/>
      <c r="G114" s="511"/>
      <c r="H114" s="511"/>
      <c r="I114" s="512"/>
    </row>
    <row r="115" spans="1:11" ht="27.95" customHeight="1">
      <c r="A115" s="149" t="s">
        <v>0</v>
      </c>
      <c r="B115" s="147" t="s">
        <v>79</v>
      </c>
      <c r="C115" s="148"/>
      <c r="D115" s="358" t="s">
        <v>3</v>
      </c>
      <c r="E115" s="360"/>
      <c r="F115" s="358" t="s">
        <v>5</v>
      </c>
      <c r="G115" s="360"/>
      <c r="H115" s="425" t="s">
        <v>10</v>
      </c>
      <c r="I115" s="426"/>
    </row>
    <row r="116" spans="1:11" ht="21.95" customHeight="1">
      <c r="A116" s="149">
        <v>1</v>
      </c>
      <c r="B116" s="150" t="s">
        <v>393</v>
      </c>
      <c r="C116" s="148"/>
      <c r="D116" s="376">
        <f>C45+C54+C72</f>
        <v>108910030</v>
      </c>
      <c r="E116" s="377"/>
      <c r="F116" s="376">
        <f>E72+E54+E45</f>
        <v>8564606</v>
      </c>
      <c r="G116" s="377"/>
      <c r="H116" s="376">
        <f>D116+F116</f>
        <v>117474636</v>
      </c>
      <c r="I116" s="377"/>
      <c r="J116" s="138"/>
      <c r="K116" s="138"/>
    </row>
    <row r="117" spans="1:11" ht="21.95" customHeight="1">
      <c r="A117" s="149">
        <v>2</v>
      </c>
      <c r="B117" s="150" t="s">
        <v>361</v>
      </c>
      <c r="C117" s="148"/>
      <c r="D117" s="376">
        <v>180056702</v>
      </c>
      <c r="E117" s="377"/>
      <c r="F117" s="376">
        <v>13259747</v>
      </c>
      <c r="G117" s="377"/>
      <c r="H117" s="376">
        <f>D117+F117</f>
        <v>193316449</v>
      </c>
      <c r="I117" s="377"/>
      <c r="J117" s="138"/>
      <c r="K117" s="138"/>
    </row>
    <row r="118" spans="1:11" ht="21.95" customHeight="1">
      <c r="A118" s="149">
        <v>3</v>
      </c>
      <c r="B118" s="150" t="s">
        <v>84</v>
      </c>
      <c r="C118" s="148"/>
      <c r="D118" s="427">
        <f>D116+D117</f>
        <v>288966732</v>
      </c>
      <c r="E118" s="428"/>
      <c r="F118" s="427">
        <f>F116+F117</f>
        <v>21824353</v>
      </c>
      <c r="G118" s="428"/>
      <c r="H118" s="427">
        <f>SUM(H116:H117)</f>
        <v>310791085</v>
      </c>
      <c r="I118" s="428"/>
      <c r="J118" s="247"/>
      <c r="K118" s="248"/>
    </row>
    <row r="119" spans="1:11" ht="21.95" customHeight="1">
      <c r="A119" s="149">
        <v>4</v>
      </c>
      <c r="B119" s="151" t="s">
        <v>394</v>
      </c>
      <c r="C119" s="148"/>
      <c r="D119" s="376">
        <f>H113</f>
        <v>137147929.75</v>
      </c>
      <c r="E119" s="377"/>
      <c r="F119" s="376">
        <f>H85</f>
        <v>15382921.199999999</v>
      </c>
      <c r="G119" s="377"/>
      <c r="H119" s="429">
        <f>D119+F119</f>
        <v>152530850.94999999</v>
      </c>
      <c r="I119" s="430"/>
      <c r="K119" s="138"/>
    </row>
    <row r="120" spans="1:11" ht="21.95" customHeight="1">
      <c r="A120" s="149">
        <v>5</v>
      </c>
      <c r="B120" s="151" t="s">
        <v>395</v>
      </c>
      <c r="C120" s="148"/>
      <c r="D120" s="427">
        <f>D118-D119</f>
        <v>151818802.25</v>
      </c>
      <c r="E120" s="428"/>
      <c r="F120" s="427">
        <f>F118-F119</f>
        <v>6441431.8000000007</v>
      </c>
      <c r="G120" s="428"/>
      <c r="H120" s="427">
        <f>H118-H119</f>
        <v>158260234.05000001</v>
      </c>
      <c r="I120" s="428"/>
      <c r="K120" s="138"/>
    </row>
    <row r="121" spans="1:11" ht="21.95" customHeight="1">
      <c r="B121" s="152"/>
      <c r="C121" s="152"/>
      <c r="D121" s="152"/>
      <c r="E121" s="152"/>
      <c r="F121" s="153"/>
      <c r="G121" s="152"/>
      <c r="H121" s="152"/>
      <c r="I121" s="152"/>
    </row>
    <row r="122" spans="1:11" ht="15.95" customHeight="1">
      <c r="B122" s="154"/>
      <c r="C122" s="154"/>
      <c r="D122" s="354" t="s">
        <v>396</v>
      </c>
      <c r="E122" s="354"/>
      <c r="F122" s="354"/>
      <c r="G122" s="354"/>
      <c r="H122" s="354"/>
      <c r="I122" s="354"/>
    </row>
    <row r="123" spans="1:11" ht="15.95" customHeight="1">
      <c r="B123" s="155" t="s">
        <v>75</v>
      </c>
      <c r="C123" s="156"/>
      <c r="D123" s="152"/>
      <c r="E123" s="152"/>
      <c r="G123" s="156"/>
      <c r="H123" s="156"/>
      <c r="I123" s="156"/>
    </row>
    <row r="124" spans="1:11" ht="15.95" customHeight="1">
      <c r="B124" s="156" t="s">
        <v>74</v>
      </c>
      <c r="C124" s="152"/>
      <c r="D124" s="152"/>
      <c r="E124" s="152"/>
      <c r="F124" s="158"/>
      <c r="G124" s="156" t="s">
        <v>72</v>
      </c>
      <c r="H124" s="156"/>
      <c r="I124" s="159"/>
    </row>
    <row r="125" spans="1:11" ht="15.95" customHeight="1">
      <c r="B125" s="355"/>
      <c r="C125" s="160"/>
      <c r="D125" s="152"/>
      <c r="E125" s="152"/>
      <c r="G125" s="355"/>
      <c r="H125" s="160"/>
      <c r="I125" s="152"/>
    </row>
    <row r="126" spans="1:11" ht="15.95" customHeight="1">
      <c r="B126" s="355"/>
      <c r="C126" s="161"/>
      <c r="D126" s="152"/>
      <c r="E126" s="152"/>
      <c r="F126" s="162"/>
      <c r="G126" s="355"/>
      <c r="H126" s="152"/>
      <c r="I126" s="161"/>
    </row>
    <row r="127" spans="1:11" ht="21.95" customHeight="1">
      <c r="B127" s="161" t="s">
        <v>49</v>
      </c>
      <c r="C127" s="152"/>
      <c r="D127" s="152"/>
      <c r="E127" s="152"/>
      <c r="F127" s="163"/>
      <c r="G127" s="161" t="s">
        <v>73</v>
      </c>
      <c r="H127" s="161"/>
      <c r="I127" s="152"/>
    </row>
    <row r="128" spans="1:11" ht="33" customHeight="1">
      <c r="A128" s="173"/>
      <c r="B128" s="174"/>
      <c r="C128" s="173"/>
      <c r="D128" s="173"/>
      <c r="E128" s="173"/>
      <c r="F128" s="175"/>
      <c r="G128" s="174"/>
      <c r="H128" s="174"/>
      <c r="I128" s="173"/>
    </row>
    <row r="129" spans="1:9" ht="99.95" customHeight="1">
      <c r="A129" s="431" t="s">
        <v>148</v>
      </c>
      <c r="B129" s="431"/>
      <c r="C129" s="431"/>
      <c r="D129" s="431"/>
      <c r="E129" s="431"/>
      <c r="F129" s="431"/>
      <c r="G129" s="431"/>
      <c r="H129" s="431"/>
      <c r="I129" s="431"/>
    </row>
  </sheetData>
  <mergeCells count="163">
    <mergeCell ref="A45:B45"/>
    <mergeCell ref="A46:I46"/>
    <mergeCell ref="A47:A48"/>
    <mergeCell ref="B47:B48"/>
    <mergeCell ref="C47:F47"/>
    <mergeCell ref="G47:G48"/>
    <mergeCell ref="H47:H48"/>
    <mergeCell ref="I47:I48"/>
    <mergeCell ref="A72:B72"/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I13:I14"/>
    <mergeCell ref="H76:I76"/>
    <mergeCell ref="C77:E77"/>
    <mergeCell ref="F77:G77"/>
    <mergeCell ref="H77:I77"/>
    <mergeCell ref="A54:B54"/>
    <mergeCell ref="A55:I55"/>
    <mergeCell ref="A56:A57"/>
    <mergeCell ref="B56:B57"/>
    <mergeCell ref="C56:F56"/>
    <mergeCell ref="G56:G57"/>
    <mergeCell ref="H56:H57"/>
    <mergeCell ref="I56:I57"/>
    <mergeCell ref="C75:E75"/>
    <mergeCell ref="F75:G75"/>
    <mergeCell ref="H75:I75"/>
    <mergeCell ref="B73:I73"/>
    <mergeCell ref="C76:E76"/>
    <mergeCell ref="F76:G76"/>
    <mergeCell ref="C80:E80"/>
    <mergeCell ref="F80:G80"/>
    <mergeCell ref="H80:I80"/>
    <mergeCell ref="C81:E81"/>
    <mergeCell ref="F81:G81"/>
    <mergeCell ref="H81:I81"/>
    <mergeCell ref="C78:E78"/>
    <mergeCell ref="F78:G78"/>
    <mergeCell ref="H78:I78"/>
    <mergeCell ref="C79:E79"/>
    <mergeCell ref="F79:G79"/>
    <mergeCell ref="H79:I79"/>
    <mergeCell ref="C84:E84"/>
    <mergeCell ref="F84:G84"/>
    <mergeCell ref="H84:I84"/>
    <mergeCell ref="C85:E85"/>
    <mergeCell ref="H85:I85"/>
    <mergeCell ref="D88:E88"/>
    <mergeCell ref="F88:G88"/>
    <mergeCell ref="H88:I88"/>
    <mergeCell ref="C82:E82"/>
    <mergeCell ref="F82:G82"/>
    <mergeCell ref="H82:I82"/>
    <mergeCell ref="C83:E83"/>
    <mergeCell ref="F83:G83"/>
    <mergeCell ref="H83:I83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13:E113"/>
    <mergeCell ref="F113:G113"/>
    <mergeCell ref="H113:I113"/>
    <mergeCell ref="D116:E116"/>
    <mergeCell ref="F116:G116"/>
    <mergeCell ref="H116:I116"/>
    <mergeCell ref="D117:E117"/>
    <mergeCell ref="F117:G117"/>
    <mergeCell ref="H117:I117"/>
    <mergeCell ref="A114:I114"/>
    <mergeCell ref="D115:E115"/>
    <mergeCell ref="F115:G115"/>
    <mergeCell ref="H115:I115"/>
    <mergeCell ref="B113:C113"/>
    <mergeCell ref="A129:I129"/>
    <mergeCell ref="D120:E120"/>
    <mergeCell ref="F120:G120"/>
    <mergeCell ref="H120:I120"/>
    <mergeCell ref="D122:I122"/>
    <mergeCell ref="B125:B126"/>
    <mergeCell ref="G125:G126"/>
    <mergeCell ref="D118:E118"/>
    <mergeCell ref="F118:G118"/>
    <mergeCell ref="H118:I118"/>
    <mergeCell ref="D119:E119"/>
    <mergeCell ref="F119:G119"/>
    <mergeCell ref="H119:I119"/>
  </mergeCells>
  <phoneticPr fontId="39" type="noConversion"/>
  <pageMargins left="0.70866141732283472" right="0.19685039370078741" top="0.62992125984251968" bottom="0.62992125984251968" header="0.31496062992125984" footer="0.31496062992125984"/>
  <pageSetup paperSize="9" scale="80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K147"/>
  <sheetViews>
    <sheetView workbookViewId="0">
      <selection activeCell="A144" sqref="A144"/>
    </sheetView>
  </sheetViews>
  <sheetFormatPr defaultColWidth="9.140625" defaultRowHeight="15"/>
  <cols>
    <col min="1" max="1" width="4.85546875" style="106" customWidth="1"/>
    <col min="2" max="2" width="39.85546875" style="106" customWidth="1"/>
    <col min="3" max="3" width="12.42578125" style="106" customWidth="1"/>
    <col min="4" max="4" width="7.140625" style="106" customWidth="1"/>
    <col min="5" max="5" width="14.85546875" style="106" customWidth="1"/>
    <col min="6" max="6" width="5.85546875" style="157" customWidth="1"/>
    <col min="7" max="7" width="14.85546875" style="106" customWidth="1"/>
    <col min="8" max="8" width="7.140625" style="106" customWidth="1"/>
    <col min="9" max="9" width="6.7109375" style="106" customWidth="1"/>
    <col min="10" max="10" width="20.140625" style="106" customWidth="1"/>
    <col min="11" max="11" width="17.5703125" style="106" customWidth="1"/>
    <col min="12" max="16384" width="9.140625" style="106"/>
  </cols>
  <sheetData>
    <row r="7" spans="1:11">
      <c r="A7" s="409" t="s">
        <v>68</v>
      </c>
      <c r="B7" s="409"/>
      <c r="C7" s="409"/>
      <c r="D7" s="409"/>
      <c r="E7" s="409"/>
      <c r="F7" s="409"/>
      <c r="G7" s="409"/>
      <c r="H7" s="409"/>
      <c r="I7" s="409"/>
    </row>
    <row r="8" spans="1:11">
      <c r="A8" s="410" t="s">
        <v>398</v>
      </c>
      <c r="B8" s="410"/>
      <c r="C8" s="410"/>
      <c r="D8" s="410"/>
      <c r="E8" s="410"/>
      <c r="F8" s="410"/>
      <c r="G8" s="410"/>
      <c r="H8" s="410"/>
      <c r="I8" s="410"/>
    </row>
    <row r="9" spans="1:11">
      <c r="A9" s="107"/>
      <c r="B9" s="107"/>
      <c r="C9" s="107"/>
      <c r="D9" s="107"/>
      <c r="E9" s="107"/>
      <c r="F9" s="107"/>
      <c r="G9" s="107"/>
      <c r="H9" s="107"/>
      <c r="I9" s="107"/>
    </row>
    <row r="10" spans="1:11" ht="20.100000000000001" customHeight="1">
      <c r="A10" s="411" t="s">
        <v>399</v>
      </c>
      <c r="B10" s="412"/>
      <c r="C10" s="412"/>
      <c r="D10" s="412"/>
      <c r="E10" s="412"/>
      <c r="F10" s="412"/>
      <c r="G10" s="412"/>
      <c r="H10" s="412"/>
      <c r="I10" s="413"/>
    </row>
    <row r="11" spans="1:11" ht="20.100000000000001" customHeight="1">
      <c r="A11" s="414" t="s">
        <v>50</v>
      </c>
      <c r="B11" s="415"/>
      <c r="C11" s="415"/>
      <c r="D11" s="415"/>
      <c r="E11" s="415"/>
      <c r="F11" s="415"/>
      <c r="G11" s="415"/>
      <c r="H11" s="415"/>
      <c r="I11" s="416"/>
    </row>
    <row r="12" spans="1:11" ht="20.100000000000001" customHeight="1">
      <c r="A12" s="411" t="s">
        <v>51</v>
      </c>
      <c r="B12" s="412"/>
      <c r="C12" s="412"/>
      <c r="D12" s="412"/>
      <c r="E12" s="412"/>
      <c r="F12" s="412"/>
      <c r="G12" s="412"/>
      <c r="H12" s="412"/>
      <c r="I12" s="413"/>
    </row>
    <row r="13" spans="1:11" ht="18.95" customHeight="1">
      <c r="A13" s="402" t="s">
        <v>0</v>
      </c>
      <c r="B13" s="402" t="s">
        <v>1</v>
      </c>
      <c r="C13" s="405" t="s">
        <v>2</v>
      </c>
      <c r="D13" s="405"/>
      <c r="E13" s="405"/>
      <c r="F13" s="405"/>
      <c r="G13" s="406" t="s">
        <v>12</v>
      </c>
      <c r="H13" s="406" t="s">
        <v>8</v>
      </c>
      <c r="I13" s="405" t="s">
        <v>7</v>
      </c>
      <c r="J13" s="108">
        <f>G15+G16+C17</f>
        <v>4538337</v>
      </c>
    </row>
    <row r="14" spans="1:11" ht="21.95" customHeight="1">
      <c r="A14" s="402"/>
      <c r="B14" s="402"/>
      <c r="C14" s="109" t="s">
        <v>3</v>
      </c>
      <c r="D14" s="110" t="s">
        <v>4</v>
      </c>
      <c r="E14" s="109" t="s">
        <v>5</v>
      </c>
      <c r="F14" s="110" t="s">
        <v>4</v>
      </c>
      <c r="G14" s="406"/>
      <c r="H14" s="406"/>
      <c r="I14" s="405"/>
    </row>
    <row r="15" spans="1:11" ht="21.95" customHeight="1">
      <c r="A15" s="111">
        <v>1</v>
      </c>
      <c r="B15" s="45" t="s">
        <v>76</v>
      </c>
      <c r="C15" s="102">
        <f>G15</f>
        <v>155263</v>
      </c>
      <c r="D15" s="102">
        <v>1</v>
      </c>
      <c r="E15" s="102">
        <v>0</v>
      </c>
      <c r="F15" s="104">
        <v>0</v>
      </c>
      <c r="G15" s="102">
        <v>155263</v>
      </c>
      <c r="H15" s="102">
        <v>1</v>
      </c>
      <c r="I15" s="65"/>
    </row>
    <row r="16" spans="1:11" ht="21.95" customHeight="1">
      <c r="A16" s="111">
        <v>2</v>
      </c>
      <c r="B16" s="45" t="s">
        <v>77</v>
      </c>
      <c r="C16" s="102">
        <f>G16</f>
        <v>134115</v>
      </c>
      <c r="D16" s="102">
        <v>1</v>
      </c>
      <c r="E16" s="102">
        <v>0</v>
      </c>
      <c r="F16" s="104">
        <v>0</v>
      </c>
      <c r="G16" s="102">
        <v>134115</v>
      </c>
      <c r="H16" s="102">
        <v>1</v>
      </c>
      <c r="I16" s="65"/>
      <c r="K16" s="108"/>
    </row>
    <row r="17" spans="1:10" ht="21.95" customHeight="1">
      <c r="A17" s="111">
        <v>3</v>
      </c>
      <c r="B17" s="45" t="s">
        <v>70</v>
      </c>
      <c r="C17" s="102">
        <f>G17-E17</f>
        <v>4248959</v>
      </c>
      <c r="D17" s="102">
        <v>46</v>
      </c>
      <c r="E17" s="102">
        <v>970000</v>
      </c>
      <c r="F17" s="104">
        <v>38</v>
      </c>
      <c r="G17" s="102">
        <v>5218959</v>
      </c>
      <c r="H17" s="102">
        <f>D17+F17</f>
        <v>84</v>
      </c>
      <c r="I17" s="65"/>
      <c r="J17" s="108"/>
    </row>
    <row r="18" spans="1:10" ht="21.95" customHeight="1">
      <c r="A18" s="111">
        <v>4</v>
      </c>
      <c r="B18" s="45" t="s">
        <v>105</v>
      </c>
      <c r="C18" s="102">
        <f>G18-E18</f>
        <v>851921</v>
      </c>
      <c r="D18" s="102">
        <v>19</v>
      </c>
      <c r="E18" s="102">
        <v>460000</v>
      </c>
      <c r="F18" s="104">
        <v>24</v>
      </c>
      <c r="G18" s="102">
        <v>1311921</v>
      </c>
      <c r="H18" s="102">
        <f>D18+F18</f>
        <v>43</v>
      </c>
      <c r="I18" s="65"/>
      <c r="J18" s="108"/>
    </row>
    <row r="19" spans="1:10" ht="27.95" customHeight="1">
      <c r="A19" s="111">
        <v>5</v>
      </c>
      <c r="B19" s="45" t="s">
        <v>24</v>
      </c>
      <c r="C19" s="102">
        <f>G19</f>
        <v>1727305</v>
      </c>
      <c r="D19" s="105" t="s">
        <v>127</v>
      </c>
      <c r="E19" s="102">
        <v>0</v>
      </c>
      <c r="F19" s="104">
        <v>0</v>
      </c>
      <c r="G19" s="102">
        <v>1727305</v>
      </c>
      <c r="H19" s="104" t="s">
        <v>127</v>
      </c>
      <c r="I19" s="113"/>
      <c r="J19" s="108"/>
    </row>
    <row r="20" spans="1:10" ht="27.95" customHeight="1">
      <c r="A20" s="111">
        <v>6</v>
      </c>
      <c r="B20" s="45" t="s">
        <v>25</v>
      </c>
      <c r="C20" s="102">
        <f>G20-E20</f>
        <v>1299763</v>
      </c>
      <c r="D20" s="102">
        <f>H20-F20</f>
        <v>14</v>
      </c>
      <c r="E20" s="102">
        <v>370000</v>
      </c>
      <c r="F20" s="104">
        <v>13</v>
      </c>
      <c r="G20" s="102">
        <v>1669763</v>
      </c>
      <c r="H20" s="102">
        <v>27</v>
      </c>
      <c r="I20" s="113"/>
      <c r="J20" s="108"/>
    </row>
    <row r="21" spans="1:10" ht="38.25">
      <c r="A21" s="111">
        <v>7</v>
      </c>
      <c r="B21" s="114" t="s">
        <v>26</v>
      </c>
      <c r="C21" s="102">
        <f>G21-E21</f>
        <v>3141881</v>
      </c>
      <c r="D21" s="102">
        <v>28</v>
      </c>
      <c r="E21" s="102">
        <v>0</v>
      </c>
      <c r="F21" s="104">
        <v>2</v>
      </c>
      <c r="G21" s="102">
        <v>3141881</v>
      </c>
      <c r="H21" s="102">
        <f>D21+F21</f>
        <v>30</v>
      </c>
      <c r="I21" s="113"/>
    </row>
    <row r="22" spans="1:10" ht="20.100000000000001" customHeight="1">
      <c r="A22" s="111">
        <v>8</v>
      </c>
      <c r="B22" s="45" t="s">
        <v>27</v>
      </c>
      <c r="C22" s="102">
        <f>G22-E22</f>
        <v>2076417</v>
      </c>
      <c r="D22" s="102">
        <v>18</v>
      </c>
      <c r="E22" s="102">
        <v>60000</v>
      </c>
      <c r="F22" s="104">
        <v>4</v>
      </c>
      <c r="G22" s="102">
        <v>2136417</v>
      </c>
      <c r="H22" s="102">
        <f>D22+F22</f>
        <v>22</v>
      </c>
      <c r="I22" s="113"/>
    </row>
    <row r="23" spans="1:10" ht="20.100000000000001" customHeight="1">
      <c r="A23" s="111">
        <v>9</v>
      </c>
      <c r="B23" s="45" t="s">
        <v>28</v>
      </c>
      <c r="C23" s="102">
        <f>G23-E23</f>
        <v>1462679</v>
      </c>
      <c r="D23" s="102">
        <v>12</v>
      </c>
      <c r="E23" s="102">
        <v>130000</v>
      </c>
      <c r="F23" s="102">
        <v>5</v>
      </c>
      <c r="G23" s="102">
        <v>1592679</v>
      </c>
      <c r="H23" s="102">
        <f>D23+F23</f>
        <v>17</v>
      </c>
      <c r="I23" s="177"/>
    </row>
    <row r="24" spans="1:10" ht="20.100000000000001" customHeight="1">
      <c r="A24" s="111">
        <v>10</v>
      </c>
      <c r="B24" s="116" t="s">
        <v>29</v>
      </c>
      <c r="C24" s="102">
        <f>G24-E24</f>
        <v>1730461</v>
      </c>
      <c r="D24" s="102">
        <v>15</v>
      </c>
      <c r="E24" s="102">
        <v>180000</v>
      </c>
      <c r="F24" s="102">
        <v>6</v>
      </c>
      <c r="G24" s="102">
        <v>1910461</v>
      </c>
      <c r="H24" s="102">
        <f>D24+F24</f>
        <v>21</v>
      </c>
      <c r="I24" s="113"/>
    </row>
    <row r="25" spans="1:10" ht="25.5">
      <c r="A25" s="111">
        <v>11</v>
      </c>
      <c r="B25" s="45" t="s">
        <v>30</v>
      </c>
      <c r="C25" s="102">
        <f>G25</f>
        <v>2125910</v>
      </c>
      <c r="D25" s="102">
        <v>0</v>
      </c>
      <c r="E25" s="102">
        <v>0</v>
      </c>
      <c r="F25" s="104">
        <v>0</v>
      </c>
      <c r="G25" s="102">
        <v>2125910</v>
      </c>
      <c r="H25" s="102">
        <v>0</v>
      </c>
      <c r="I25" s="113"/>
    </row>
    <row r="26" spans="1:10" ht="25.5">
      <c r="A26" s="111">
        <v>12</v>
      </c>
      <c r="B26" s="45" t="s">
        <v>31</v>
      </c>
      <c r="C26" s="102">
        <f>G26-E26</f>
        <v>2373000</v>
      </c>
      <c r="D26" s="102">
        <v>22</v>
      </c>
      <c r="E26" s="102">
        <v>210000</v>
      </c>
      <c r="F26" s="104">
        <v>8</v>
      </c>
      <c r="G26" s="102">
        <v>2583000</v>
      </c>
      <c r="H26" s="102">
        <f>D26+F26</f>
        <v>30</v>
      </c>
      <c r="I26" s="113"/>
    </row>
    <row r="27" spans="1:10" ht="24" customHeight="1">
      <c r="A27" s="111">
        <v>13</v>
      </c>
      <c r="B27" s="45" t="s">
        <v>32</v>
      </c>
      <c r="C27" s="102">
        <f>G27</f>
        <v>680800</v>
      </c>
      <c r="D27" s="102">
        <v>0</v>
      </c>
      <c r="E27" s="102">
        <v>0</v>
      </c>
      <c r="F27" s="104">
        <v>15</v>
      </c>
      <c r="G27" s="102">
        <v>680800</v>
      </c>
      <c r="H27" s="102">
        <f>F27</f>
        <v>15</v>
      </c>
      <c r="I27" s="169"/>
    </row>
    <row r="28" spans="1:10" ht="25.5">
      <c r="A28" s="111">
        <v>14</v>
      </c>
      <c r="B28" s="45" t="s">
        <v>33</v>
      </c>
      <c r="C28" s="102">
        <f>G28-E28</f>
        <v>1590132</v>
      </c>
      <c r="D28" s="102">
        <v>15</v>
      </c>
      <c r="E28" s="102">
        <v>230000</v>
      </c>
      <c r="F28" s="104">
        <v>8</v>
      </c>
      <c r="G28" s="102">
        <v>1820132</v>
      </c>
      <c r="H28" s="102">
        <f>D28+F28</f>
        <v>23</v>
      </c>
      <c r="I28" s="113"/>
    </row>
    <row r="29" spans="1:10" ht="21.95" customHeight="1">
      <c r="A29" s="111">
        <v>15</v>
      </c>
      <c r="B29" s="45" t="s">
        <v>34</v>
      </c>
      <c r="C29" s="102">
        <f>G29-E29</f>
        <v>2502290</v>
      </c>
      <c r="D29" s="102">
        <v>0</v>
      </c>
      <c r="E29" s="102">
        <v>730000</v>
      </c>
      <c r="F29" s="102">
        <v>0</v>
      </c>
      <c r="G29" s="102">
        <v>3232290</v>
      </c>
      <c r="H29" s="102">
        <v>0</v>
      </c>
      <c r="I29" s="113"/>
    </row>
    <row r="30" spans="1:10" ht="21.95" customHeight="1">
      <c r="A30" s="111">
        <v>16</v>
      </c>
      <c r="B30" s="45" t="s">
        <v>48</v>
      </c>
      <c r="C30" s="102">
        <v>0</v>
      </c>
      <c r="D30" s="102">
        <v>0</v>
      </c>
      <c r="E30" s="102">
        <f>G30</f>
        <v>630000</v>
      </c>
      <c r="F30" s="104">
        <v>16</v>
      </c>
      <c r="G30" s="102">
        <v>630000</v>
      </c>
      <c r="H30" s="102">
        <f>D30+F30</f>
        <v>16</v>
      </c>
      <c r="I30" s="113"/>
    </row>
    <row r="31" spans="1:10" ht="21.95" customHeight="1">
      <c r="A31" s="111">
        <v>17</v>
      </c>
      <c r="B31" s="116" t="s">
        <v>35</v>
      </c>
      <c r="C31" s="102">
        <f>G31-E31</f>
        <v>795600</v>
      </c>
      <c r="D31" s="102">
        <v>9</v>
      </c>
      <c r="E31" s="102">
        <v>40000</v>
      </c>
      <c r="F31" s="104">
        <v>2</v>
      </c>
      <c r="G31" s="102">
        <v>835600</v>
      </c>
      <c r="H31" s="102">
        <f>D31+F31</f>
        <v>11</v>
      </c>
      <c r="I31" s="113"/>
    </row>
    <row r="32" spans="1:10" ht="21.95" customHeight="1">
      <c r="A32" s="111">
        <v>18</v>
      </c>
      <c r="B32" s="116" t="s">
        <v>23</v>
      </c>
      <c r="C32" s="102">
        <f>G32-E32</f>
        <v>1848053</v>
      </c>
      <c r="D32" s="102">
        <v>15</v>
      </c>
      <c r="E32" s="102">
        <v>1630000</v>
      </c>
      <c r="F32" s="104">
        <v>80</v>
      </c>
      <c r="G32" s="102">
        <v>3478053</v>
      </c>
      <c r="H32" s="102">
        <f>D32+F32</f>
        <v>95</v>
      </c>
      <c r="I32" s="113"/>
    </row>
    <row r="33" spans="1:10" ht="21.95" customHeight="1">
      <c r="A33" s="111">
        <v>19</v>
      </c>
      <c r="B33" s="116" t="s">
        <v>36</v>
      </c>
      <c r="C33" s="102">
        <f>G33</f>
        <v>21464178</v>
      </c>
      <c r="D33" s="102">
        <v>208</v>
      </c>
      <c r="E33" s="102">
        <v>0</v>
      </c>
      <c r="F33" s="104">
        <v>0</v>
      </c>
      <c r="G33" s="102">
        <v>21464178</v>
      </c>
      <c r="H33" s="102">
        <f>D33</f>
        <v>208</v>
      </c>
      <c r="I33" s="113"/>
    </row>
    <row r="34" spans="1:10" ht="21.95" customHeight="1">
      <c r="A34" s="111">
        <v>20</v>
      </c>
      <c r="B34" s="116" t="s">
        <v>184</v>
      </c>
      <c r="C34" s="102">
        <v>544705</v>
      </c>
      <c r="D34" s="102">
        <v>4</v>
      </c>
      <c r="E34" s="102">
        <v>0</v>
      </c>
      <c r="F34" s="104">
        <v>0</v>
      </c>
      <c r="G34" s="102">
        <f>C34</f>
        <v>544705</v>
      </c>
      <c r="H34" s="102">
        <f>D34</f>
        <v>4</v>
      </c>
      <c r="I34" s="115"/>
    </row>
    <row r="35" spans="1:10" ht="27" customHeight="1">
      <c r="A35" s="111">
        <v>21</v>
      </c>
      <c r="B35" s="45" t="s">
        <v>38</v>
      </c>
      <c r="C35" s="102">
        <v>1300286</v>
      </c>
      <c r="D35" s="102">
        <v>11</v>
      </c>
      <c r="E35" s="102">
        <v>0</v>
      </c>
      <c r="F35" s="104">
        <v>0</v>
      </c>
      <c r="G35" s="102">
        <f>C35</f>
        <v>1300286</v>
      </c>
      <c r="H35" s="102">
        <f>D35</f>
        <v>11</v>
      </c>
      <c r="I35" s="113"/>
    </row>
    <row r="36" spans="1:10" ht="27" customHeight="1">
      <c r="A36" s="111">
        <v>22</v>
      </c>
      <c r="B36" s="45" t="s">
        <v>39</v>
      </c>
      <c r="C36" s="102">
        <f>G36-E36</f>
        <v>89452</v>
      </c>
      <c r="D36" s="102">
        <v>1</v>
      </c>
      <c r="E36" s="102">
        <v>120000</v>
      </c>
      <c r="F36" s="104">
        <v>3</v>
      </c>
      <c r="G36" s="102">
        <v>209452</v>
      </c>
      <c r="H36" s="102">
        <f>D36+F36</f>
        <v>4</v>
      </c>
      <c r="I36" s="113"/>
    </row>
    <row r="37" spans="1:10" ht="24" customHeight="1">
      <c r="A37" s="111">
        <v>23</v>
      </c>
      <c r="B37" s="45" t="s">
        <v>40</v>
      </c>
      <c r="C37" s="102">
        <f>G37-E37</f>
        <v>1075000</v>
      </c>
      <c r="D37" s="102">
        <v>13</v>
      </c>
      <c r="E37" s="102">
        <v>230000</v>
      </c>
      <c r="F37" s="104">
        <v>1</v>
      </c>
      <c r="G37" s="102">
        <v>1305000</v>
      </c>
      <c r="H37" s="102">
        <v>14</v>
      </c>
      <c r="I37" s="113"/>
    </row>
    <row r="38" spans="1:10" ht="21.95" customHeight="1">
      <c r="A38" s="111">
        <v>24</v>
      </c>
      <c r="B38" s="45" t="s">
        <v>41</v>
      </c>
      <c r="C38" s="102">
        <f>G38</f>
        <v>1213047</v>
      </c>
      <c r="D38" s="102">
        <v>10</v>
      </c>
      <c r="E38" s="102">
        <v>0</v>
      </c>
      <c r="F38" s="102">
        <v>0</v>
      </c>
      <c r="G38" s="102">
        <v>1213047</v>
      </c>
      <c r="H38" s="102">
        <f>D38+F38</f>
        <v>10</v>
      </c>
      <c r="I38" s="115"/>
    </row>
    <row r="39" spans="1:10" ht="21.95" customHeight="1">
      <c r="A39" s="111">
        <v>25</v>
      </c>
      <c r="B39" s="116" t="s">
        <v>44</v>
      </c>
      <c r="C39" s="102">
        <v>0</v>
      </c>
      <c r="D39" s="102">
        <v>0</v>
      </c>
      <c r="E39" s="102">
        <f>G39</f>
        <v>560000</v>
      </c>
      <c r="F39" s="104">
        <v>0</v>
      </c>
      <c r="G39" s="102">
        <v>560000</v>
      </c>
      <c r="H39" s="102">
        <v>0</v>
      </c>
      <c r="I39" s="228" t="s">
        <v>401</v>
      </c>
    </row>
    <row r="40" spans="1:10" ht="21.95" customHeight="1">
      <c r="A40" s="111">
        <v>26</v>
      </c>
      <c r="B40" s="45" t="s">
        <v>46</v>
      </c>
      <c r="C40" s="102">
        <f>G40</f>
        <v>1432349</v>
      </c>
      <c r="D40" s="102">
        <v>16</v>
      </c>
      <c r="E40" s="102">
        <v>0</v>
      </c>
      <c r="F40" s="104">
        <v>0</v>
      </c>
      <c r="G40" s="102">
        <v>1432349</v>
      </c>
      <c r="H40" s="102">
        <v>16</v>
      </c>
      <c r="I40" s="115"/>
    </row>
    <row r="41" spans="1:10" ht="21.95" customHeight="1">
      <c r="A41" s="111">
        <v>27</v>
      </c>
      <c r="B41" s="116" t="s">
        <v>43</v>
      </c>
      <c r="C41" s="102">
        <f>G41</f>
        <v>1052000</v>
      </c>
      <c r="D41" s="102">
        <v>0</v>
      </c>
      <c r="E41" s="102">
        <v>0</v>
      </c>
      <c r="F41" s="104">
        <v>0</v>
      </c>
      <c r="G41" s="102">
        <v>1052000</v>
      </c>
      <c r="H41" s="102">
        <v>0</v>
      </c>
      <c r="I41" s="113"/>
    </row>
    <row r="42" spans="1:10" ht="21.95" customHeight="1">
      <c r="A42" s="111">
        <v>28</v>
      </c>
      <c r="B42" s="45" t="s">
        <v>42</v>
      </c>
      <c r="C42" s="102">
        <v>0</v>
      </c>
      <c r="D42" s="102">
        <v>0</v>
      </c>
      <c r="E42" s="102">
        <v>0</v>
      </c>
      <c r="F42" s="104">
        <v>0</v>
      </c>
      <c r="G42" s="102">
        <v>0</v>
      </c>
      <c r="H42" s="102">
        <f>D42</f>
        <v>0</v>
      </c>
      <c r="I42" s="225"/>
    </row>
    <row r="43" spans="1:10" ht="21.95" customHeight="1">
      <c r="A43" s="111">
        <v>29</v>
      </c>
      <c r="B43" s="45" t="s">
        <v>45</v>
      </c>
      <c r="C43" s="102">
        <f>G43</f>
        <v>52563977</v>
      </c>
      <c r="D43" s="102">
        <v>618</v>
      </c>
      <c r="E43" s="102">
        <v>0</v>
      </c>
      <c r="F43" s="102">
        <v>0</v>
      </c>
      <c r="G43" s="102">
        <v>52563977</v>
      </c>
      <c r="H43" s="102">
        <f>D43+F43</f>
        <v>618</v>
      </c>
      <c r="I43" s="113"/>
    </row>
    <row r="44" spans="1:10" s="81" customFormat="1" ht="21.95" customHeight="1">
      <c r="A44" s="87">
        <v>30</v>
      </c>
      <c r="B44" s="63" t="s">
        <v>47</v>
      </c>
      <c r="C44" s="102">
        <f>G44-E44</f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226"/>
      <c r="J44" s="246"/>
    </row>
    <row r="45" spans="1:10" ht="23.1" customHeight="1">
      <c r="A45" s="402" t="s">
        <v>11</v>
      </c>
      <c r="B45" s="402"/>
      <c r="C45" s="120">
        <f t="shared" ref="C45:H45" si="0">SUM(C15:C44)</f>
        <v>109479543</v>
      </c>
      <c r="D45" s="120">
        <f t="shared" si="0"/>
        <v>1096</v>
      </c>
      <c r="E45" s="120">
        <f>SUM(E15:E44)</f>
        <v>6550000</v>
      </c>
      <c r="F45" s="120">
        <f t="shared" si="0"/>
        <v>225</v>
      </c>
      <c r="G45" s="120">
        <f>SUM(G15:G44)</f>
        <v>116029543</v>
      </c>
      <c r="H45" s="120">
        <f t="shared" si="0"/>
        <v>1321</v>
      </c>
      <c r="I45" s="149"/>
      <c r="J45" s="108">
        <f>C45+E45</f>
        <v>116029543</v>
      </c>
    </row>
    <row r="46" spans="1:10" ht="35.1" customHeight="1">
      <c r="A46" s="362" t="s">
        <v>20</v>
      </c>
      <c r="B46" s="363"/>
      <c r="C46" s="363"/>
      <c r="D46" s="363"/>
      <c r="E46" s="363"/>
      <c r="F46" s="363"/>
      <c r="G46" s="363"/>
      <c r="H46" s="363"/>
      <c r="I46" s="364"/>
    </row>
    <row r="47" spans="1:10" ht="15" customHeight="1">
      <c r="A47" s="404" t="s">
        <v>0</v>
      </c>
      <c r="B47" s="404" t="s">
        <v>1</v>
      </c>
      <c r="C47" s="417" t="s">
        <v>2</v>
      </c>
      <c r="D47" s="418"/>
      <c r="E47" s="418"/>
      <c r="F47" s="419"/>
      <c r="G47" s="406" t="s">
        <v>6</v>
      </c>
      <c r="H47" s="406" t="s">
        <v>8</v>
      </c>
      <c r="I47" s="404" t="s">
        <v>7</v>
      </c>
      <c r="J47" s="108">
        <f>D45+D54+D72</f>
        <v>1149</v>
      </c>
    </row>
    <row r="48" spans="1:10" ht="20.100000000000001" customHeight="1">
      <c r="A48" s="404"/>
      <c r="B48" s="404"/>
      <c r="C48" s="121" t="s">
        <v>3</v>
      </c>
      <c r="D48" s="110" t="s">
        <v>4</v>
      </c>
      <c r="E48" s="121" t="s">
        <v>5</v>
      </c>
      <c r="F48" s="110" t="s">
        <v>4</v>
      </c>
      <c r="G48" s="406"/>
      <c r="H48" s="406"/>
      <c r="I48" s="404"/>
      <c r="J48" s="108">
        <f>F45+F54+F72</f>
        <v>242</v>
      </c>
    </row>
    <row r="49" spans="1:11" ht="23.1" customHeight="1">
      <c r="A49" s="111">
        <v>1</v>
      </c>
      <c r="B49" s="122" t="s">
        <v>15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6"/>
      <c r="K49" s="108">
        <f>E45+E54</f>
        <v>6913000</v>
      </c>
    </row>
    <row r="50" spans="1:11" ht="23.1" customHeight="1">
      <c r="A50" s="111">
        <v>2</v>
      </c>
      <c r="B50" s="122" t="s">
        <v>16</v>
      </c>
      <c r="C50" s="118">
        <v>1667852</v>
      </c>
      <c r="D50" s="118">
        <v>12</v>
      </c>
      <c r="E50" s="118">
        <v>0</v>
      </c>
      <c r="F50" s="118">
        <v>0</v>
      </c>
      <c r="G50" s="118">
        <f>C50</f>
        <v>1667852</v>
      </c>
      <c r="H50" s="103">
        <f>D50</f>
        <v>12</v>
      </c>
      <c r="I50" s="116"/>
    </row>
    <row r="51" spans="1:11" ht="23.1" customHeight="1">
      <c r="A51" s="111">
        <v>3</v>
      </c>
      <c r="B51" s="122" t="s">
        <v>17</v>
      </c>
      <c r="C51" s="118">
        <f>G51</f>
        <v>1615000</v>
      </c>
      <c r="D51" s="118">
        <v>14</v>
      </c>
      <c r="E51" s="118">
        <v>0</v>
      </c>
      <c r="F51" s="118">
        <v>0</v>
      </c>
      <c r="G51" s="118">
        <v>1615000</v>
      </c>
      <c r="H51" s="103">
        <v>14</v>
      </c>
      <c r="I51" s="116"/>
    </row>
    <row r="52" spans="1:11" ht="23.1" customHeight="1">
      <c r="A52" s="111">
        <v>4</v>
      </c>
      <c r="B52" s="122" t="s">
        <v>18</v>
      </c>
      <c r="C52" s="118">
        <f>G52-E52</f>
        <v>605043</v>
      </c>
      <c r="D52" s="118">
        <v>5</v>
      </c>
      <c r="E52" s="118">
        <v>363000</v>
      </c>
      <c r="F52" s="118">
        <v>15</v>
      </c>
      <c r="G52" s="118">
        <v>968043</v>
      </c>
      <c r="H52" s="103">
        <f>D52+F52</f>
        <v>20</v>
      </c>
      <c r="I52" s="116"/>
    </row>
    <row r="53" spans="1:11" ht="23.1" customHeight="1">
      <c r="A53" s="111">
        <v>5</v>
      </c>
      <c r="B53" s="122" t="s">
        <v>19</v>
      </c>
      <c r="C53" s="118">
        <f>G53</f>
        <v>1140473</v>
      </c>
      <c r="D53" s="118">
        <v>11</v>
      </c>
      <c r="E53" s="118">
        <v>0</v>
      </c>
      <c r="F53" s="118">
        <v>0</v>
      </c>
      <c r="G53" s="118">
        <v>1140473</v>
      </c>
      <c r="H53" s="103">
        <f>D53</f>
        <v>11</v>
      </c>
      <c r="I53" s="116"/>
      <c r="J53" s="108">
        <f>C54+E54</f>
        <v>5391368</v>
      </c>
    </row>
    <row r="54" spans="1:11" ht="23.1" customHeight="1">
      <c r="A54" s="402" t="s">
        <v>10</v>
      </c>
      <c r="B54" s="402"/>
      <c r="C54" s="120">
        <f>SUM(C50:C53)</f>
        <v>5028368</v>
      </c>
      <c r="D54" s="120">
        <f>SUM(D50:D53)</f>
        <v>42</v>
      </c>
      <c r="E54" s="120">
        <f>SUM(E50:E53)</f>
        <v>363000</v>
      </c>
      <c r="F54" s="120">
        <f>SUM(F49:F53)</f>
        <v>15</v>
      </c>
      <c r="G54" s="120">
        <f>SUM(G49:G53)</f>
        <v>5391368</v>
      </c>
      <c r="H54" s="123"/>
      <c r="I54" s="116"/>
      <c r="J54" s="108"/>
    </row>
    <row r="55" spans="1:11" ht="33" customHeight="1">
      <c r="A55" s="403" t="s">
        <v>21</v>
      </c>
      <c r="B55" s="403"/>
      <c r="C55" s="403"/>
      <c r="D55" s="403"/>
      <c r="E55" s="403"/>
      <c r="F55" s="403"/>
      <c r="G55" s="403"/>
      <c r="H55" s="403"/>
      <c r="I55" s="403"/>
    </row>
    <row r="56" spans="1:11" ht="15" customHeight="1">
      <c r="A56" s="408" t="s">
        <v>0</v>
      </c>
      <c r="B56" s="408" t="s">
        <v>9</v>
      </c>
      <c r="C56" s="405" t="s">
        <v>2</v>
      </c>
      <c r="D56" s="405"/>
      <c r="E56" s="405"/>
      <c r="F56" s="405"/>
      <c r="G56" s="406" t="s">
        <v>12</v>
      </c>
      <c r="H56" s="406" t="s">
        <v>8</v>
      </c>
      <c r="I56" s="406" t="s">
        <v>14</v>
      </c>
    </row>
    <row r="57" spans="1:11" ht="23.1" customHeight="1">
      <c r="A57" s="408"/>
      <c r="B57" s="408"/>
      <c r="C57" s="109" t="s">
        <v>3</v>
      </c>
      <c r="D57" s="124" t="s">
        <v>4</v>
      </c>
      <c r="E57" s="109" t="s">
        <v>5</v>
      </c>
      <c r="F57" s="124" t="s">
        <v>4</v>
      </c>
      <c r="G57" s="406"/>
      <c r="H57" s="406"/>
      <c r="I57" s="406"/>
    </row>
    <row r="58" spans="1:11" ht="21.95" customHeight="1">
      <c r="A58" s="113">
        <v>1</v>
      </c>
      <c r="B58" s="215" t="s">
        <v>313</v>
      </c>
      <c r="C58" s="219">
        <v>300000</v>
      </c>
      <c r="D58" s="104">
        <v>1</v>
      </c>
      <c r="E58" s="102">
        <v>0</v>
      </c>
      <c r="F58" s="102">
        <v>0</v>
      </c>
      <c r="G58" s="102">
        <f t="shared" ref="G58:G64" si="1">C58</f>
        <v>300000</v>
      </c>
      <c r="H58" s="104">
        <v>1</v>
      </c>
      <c r="I58" s="65"/>
    </row>
    <row r="59" spans="1:11" ht="21.95" customHeight="1">
      <c r="A59" s="113">
        <v>2</v>
      </c>
      <c r="B59" s="215" t="s">
        <v>373</v>
      </c>
      <c r="C59" s="219">
        <v>300000</v>
      </c>
      <c r="D59" s="104">
        <v>1</v>
      </c>
      <c r="E59" s="102">
        <v>0</v>
      </c>
      <c r="F59" s="102">
        <v>0</v>
      </c>
      <c r="G59" s="102">
        <f t="shared" si="1"/>
        <v>300000</v>
      </c>
      <c r="H59" s="104">
        <v>1</v>
      </c>
      <c r="I59" s="65"/>
    </row>
    <row r="60" spans="1:11" ht="21.95" customHeight="1">
      <c r="A60" s="113">
        <v>3</v>
      </c>
      <c r="B60" s="215" t="s">
        <v>316</v>
      </c>
      <c r="C60" s="219">
        <v>200000</v>
      </c>
      <c r="D60" s="104">
        <v>1</v>
      </c>
      <c r="E60" s="102">
        <v>0</v>
      </c>
      <c r="F60" s="102">
        <v>0</v>
      </c>
      <c r="G60" s="102">
        <f t="shared" si="1"/>
        <v>200000</v>
      </c>
      <c r="H60" s="104">
        <v>1</v>
      </c>
      <c r="I60" s="65"/>
      <c r="J60" s="108">
        <f>C70+C54+C45</f>
        <v>133212911</v>
      </c>
    </row>
    <row r="61" spans="1:11" ht="21.95" customHeight="1">
      <c r="A61" s="113">
        <v>4</v>
      </c>
      <c r="B61" s="215" t="s">
        <v>378</v>
      </c>
      <c r="C61" s="219">
        <v>300000</v>
      </c>
      <c r="D61" s="104">
        <v>1</v>
      </c>
      <c r="E61" s="102">
        <v>0</v>
      </c>
      <c r="F61" s="102">
        <v>0</v>
      </c>
      <c r="G61" s="102">
        <f t="shared" si="1"/>
        <v>300000</v>
      </c>
      <c r="H61" s="104">
        <v>1</v>
      </c>
      <c r="I61" s="65"/>
    </row>
    <row r="62" spans="1:11" ht="21.95" customHeight="1">
      <c r="A62" s="113">
        <v>5</v>
      </c>
      <c r="B62" s="215" t="s">
        <v>404</v>
      </c>
      <c r="C62" s="219">
        <v>1000000</v>
      </c>
      <c r="D62" s="104">
        <v>1</v>
      </c>
      <c r="E62" s="102">
        <v>0</v>
      </c>
      <c r="F62" s="102">
        <v>0</v>
      </c>
      <c r="G62" s="102">
        <f t="shared" si="1"/>
        <v>1000000</v>
      </c>
      <c r="H62" s="104">
        <v>1</v>
      </c>
      <c r="I62" s="65"/>
    </row>
    <row r="63" spans="1:11" ht="21.95" customHeight="1">
      <c r="A63" s="113">
        <v>6</v>
      </c>
      <c r="B63" s="215" t="s">
        <v>402</v>
      </c>
      <c r="C63" s="219">
        <v>200000</v>
      </c>
      <c r="D63" s="104">
        <v>1</v>
      </c>
      <c r="E63" s="102">
        <v>0</v>
      </c>
      <c r="F63" s="102">
        <v>0</v>
      </c>
      <c r="G63" s="102">
        <f t="shared" si="1"/>
        <v>200000</v>
      </c>
      <c r="H63" s="104">
        <v>1</v>
      </c>
      <c r="I63" s="65"/>
    </row>
    <row r="64" spans="1:11" ht="21.95" customHeight="1">
      <c r="A64" s="113">
        <v>7</v>
      </c>
      <c r="B64" s="215" t="s">
        <v>403</v>
      </c>
      <c r="C64" s="219">
        <v>250000</v>
      </c>
      <c r="D64" s="104">
        <v>1</v>
      </c>
      <c r="E64" s="102">
        <v>0</v>
      </c>
      <c r="F64" s="102">
        <v>0</v>
      </c>
      <c r="G64" s="102">
        <f t="shared" si="1"/>
        <v>250000</v>
      </c>
      <c r="H64" s="104">
        <v>1</v>
      </c>
      <c r="I64" s="65"/>
    </row>
    <row r="65" spans="1:11" ht="21.95" customHeight="1">
      <c r="A65" s="113">
        <v>8</v>
      </c>
      <c r="B65" s="215" t="s">
        <v>320</v>
      </c>
      <c r="C65" s="219">
        <v>0</v>
      </c>
      <c r="D65" s="219">
        <v>0</v>
      </c>
      <c r="E65" s="102">
        <v>50000</v>
      </c>
      <c r="F65" s="102">
        <v>1</v>
      </c>
      <c r="G65" s="102">
        <f>C65+E65</f>
        <v>50000</v>
      </c>
      <c r="H65" s="104">
        <v>1</v>
      </c>
      <c r="I65" s="65"/>
    </row>
    <row r="66" spans="1:11" ht="21.95" customHeight="1">
      <c r="A66" s="113">
        <v>9</v>
      </c>
      <c r="B66" s="215" t="s">
        <v>358</v>
      </c>
      <c r="C66" s="219">
        <v>0</v>
      </c>
      <c r="D66" s="219">
        <v>0</v>
      </c>
      <c r="E66" s="102">
        <v>50000</v>
      </c>
      <c r="F66" s="102">
        <v>1</v>
      </c>
      <c r="G66" s="102">
        <f>C66+E66</f>
        <v>50000</v>
      </c>
      <c r="H66" s="104">
        <v>1</v>
      </c>
      <c r="I66" s="65"/>
    </row>
    <row r="67" spans="1:11" ht="21.95" customHeight="1">
      <c r="A67" s="113">
        <v>10</v>
      </c>
      <c r="B67" s="65" t="s">
        <v>323</v>
      </c>
      <c r="C67" s="102">
        <v>100000</v>
      </c>
      <c r="D67" s="104">
        <v>1</v>
      </c>
      <c r="E67" s="102">
        <v>0</v>
      </c>
      <c r="F67" s="102">
        <v>0</v>
      </c>
      <c r="G67" s="102">
        <f t="shared" ref="G67" si="2">C67</f>
        <v>100000</v>
      </c>
      <c r="H67" s="104">
        <v>1</v>
      </c>
      <c r="I67" s="65"/>
    </row>
    <row r="68" spans="1:11" ht="21.95" customHeight="1">
      <c r="A68" s="113">
        <v>11</v>
      </c>
      <c r="B68" s="249" t="s">
        <v>407</v>
      </c>
      <c r="C68" s="102">
        <v>300000</v>
      </c>
      <c r="D68" s="104">
        <v>1</v>
      </c>
      <c r="E68" s="102">
        <v>0</v>
      </c>
      <c r="F68" s="102">
        <v>0</v>
      </c>
      <c r="G68" s="102">
        <f>C68</f>
        <v>300000</v>
      </c>
      <c r="H68" s="104">
        <v>1</v>
      </c>
      <c r="I68" s="65"/>
    </row>
    <row r="69" spans="1:11" ht="21.95" customHeight="1">
      <c r="A69" s="113">
        <v>12</v>
      </c>
      <c r="B69" s="65" t="s">
        <v>325</v>
      </c>
      <c r="C69" s="102">
        <f>G69</f>
        <v>1955000</v>
      </c>
      <c r="D69" s="104">
        <v>1</v>
      </c>
      <c r="E69" s="102">
        <v>0</v>
      </c>
      <c r="F69" s="102">
        <v>0</v>
      </c>
      <c r="G69" s="102">
        <v>1955000</v>
      </c>
      <c r="H69" s="104">
        <v>1</v>
      </c>
      <c r="I69" s="65"/>
    </row>
    <row r="70" spans="1:11" ht="21.95" customHeight="1">
      <c r="A70" s="113">
        <v>13</v>
      </c>
      <c r="B70" s="65" t="s">
        <v>406</v>
      </c>
      <c r="C70" s="102">
        <v>18705000</v>
      </c>
      <c r="D70" s="104"/>
      <c r="E70" s="102"/>
      <c r="F70" s="102"/>
      <c r="G70" s="102">
        <f>C70</f>
        <v>18705000</v>
      </c>
      <c r="H70" s="104"/>
      <c r="I70" s="65"/>
    </row>
    <row r="71" spans="1:11" s="19" customFormat="1" ht="21.95" customHeight="1">
      <c r="A71" s="113">
        <v>14</v>
      </c>
      <c r="B71" s="40" t="s">
        <v>405</v>
      </c>
      <c r="C71" s="50">
        <v>1000000</v>
      </c>
      <c r="D71" s="50">
        <v>1</v>
      </c>
      <c r="E71" s="102">
        <v>0</v>
      </c>
      <c r="F71" s="102">
        <v>0</v>
      </c>
      <c r="G71" s="50">
        <f>C71</f>
        <v>1000000</v>
      </c>
      <c r="H71" s="50">
        <v>0</v>
      </c>
      <c r="I71" s="40"/>
    </row>
    <row r="72" spans="1:11" ht="21.95" customHeight="1">
      <c r="A72" s="408" t="s">
        <v>11</v>
      </c>
      <c r="B72" s="408"/>
      <c r="C72" s="217">
        <f t="shared" ref="C72:H72" si="3">SUM(C58:C71)</f>
        <v>24610000</v>
      </c>
      <c r="D72" s="217">
        <f t="shared" si="3"/>
        <v>11</v>
      </c>
      <c r="E72" s="217">
        <f t="shared" si="3"/>
        <v>100000</v>
      </c>
      <c r="F72" s="217">
        <f t="shared" si="3"/>
        <v>2</v>
      </c>
      <c r="G72" s="217">
        <f t="shared" si="3"/>
        <v>24710000</v>
      </c>
      <c r="H72" s="217">
        <f t="shared" si="3"/>
        <v>12</v>
      </c>
      <c r="I72" s="65"/>
      <c r="J72" s="108">
        <f>C72-C70</f>
        <v>5905000</v>
      </c>
    </row>
    <row r="73" spans="1:11" s="19" customFormat="1" ht="35.1" customHeight="1">
      <c r="A73" s="42" t="s">
        <v>69</v>
      </c>
      <c r="B73" s="260" t="s">
        <v>67</v>
      </c>
      <c r="C73" s="261"/>
      <c r="D73" s="261"/>
      <c r="E73" s="261"/>
      <c r="F73" s="261"/>
      <c r="G73" s="261"/>
      <c r="H73" s="261"/>
      <c r="I73" s="262"/>
      <c r="J73" s="24"/>
    </row>
    <row r="74" spans="1:11" s="19" customFormat="1" ht="30" customHeight="1">
      <c r="A74" s="204" t="s">
        <v>52</v>
      </c>
      <c r="B74" s="31" t="s">
        <v>66</v>
      </c>
      <c r="C74" s="31"/>
      <c r="D74" s="31"/>
      <c r="E74" s="31"/>
      <c r="F74" s="31"/>
      <c r="G74" s="31"/>
      <c r="H74" s="31"/>
      <c r="I74" s="32"/>
      <c r="K74" s="24"/>
    </row>
    <row r="75" spans="1:11" s="19" customFormat="1" ht="35.1" customHeight="1" thickBot="1">
      <c r="A75" s="46" t="s">
        <v>0</v>
      </c>
      <c r="B75" s="84" t="s">
        <v>53</v>
      </c>
      <c r="C75" s="282" t="s">
        <v>55</v>
      </c>
      <c r="D75" s="296"/>
      <c r="E75" s="283"/>
      <c r="F75" s="282" t="s">
        <v>56</v>
      </c>
      <c r="G75" s="296"/>
      <c r="H75" s="282" t="s">
        <v>57</v>
      </c>
      <c r="I75" s="283"/>
      <c r="K75" s="24"/>
    </row>
    <row r="76" spans="1:11" s="19" customFormat="1" ht="21.95" customHeight="1">
      <c r="A76" s="113">
        <v>1</v>
      </c>
      <c r="B76" s="35" t="s">
        <v>408</v>
      </c>
      <c r="C76" s="264" t="s">
        <v>13</v>
      </c>
      <c r="D76" s="264"/>
      <c r="E76" s="264"/>
      <c r="F76" s="304" t="s">
        <v>62</v>
      </c>
      <c r="G76" s="305"/>
      <c r="H76" s="350">
        <v>570000</v>
      </c>
      <c r="I76" s="351"/>
      <c r="K76" s="24"/>
    </row>
    <row r="77" spans="1:11" s="19" customFormat="1" ht="21.95" customHeight="1">
      <c r="A77" s="113">
        <v>2</v>
      </c>
      <c r="B77" s="35" t="s">
        <v>408</v>
      </c>
      <c r="C77" s="264" t="s">
        <v>13</v>
      </c>
      <c r="D77" s="264"/>
      <c r="E77" s="264"/>
      <c r="F77" s="304" t="s">
        <v>62</v>
      </c>
      <c r="G77" s="305"/>
      <c r="H77" s="350">
        <v>220000</v>
      </c>
      <c r="I77" s="351"/>
      <c r="K77" s="24"/>
    </row>
    <row r="78" spans="1:11" s="19" customFormat="1" ht="21.95" customHeight="1">
      <c r="A78" s="113">
        <v>3</v>
      </c>
      <c r="B78" s="35" t="s">
        <v>408</v>
      </c>
      <c r="C78" s="264" t="s">
        <v>13</v>
      </c>
      <c r="D78" s="264"/>
      <c r="E78" s="264"/>
      <c r="F78" s="304" t="s">
        <v>62</v>
      </c>
      <c r="G78" s="305"/>
      <c r="H78" s="266">
        <v>180000</v>
      </c>
      <c r="I78" s="267"/>
      <c r="K78" s="24"/>
    </row>
    <row r="79" spans="1:11" s="19" customFormat="1" ht="21.95" customHeight="1">
      <c r="A79" s="113">
        <v>4</v>
      </c>
      <c r="B79" s="35" t="s">
        <v>408</v>
      </c>
      <c r="C79" s="264" t="s">
        <v>13</v>
      </c>
      <c r="D79" s="264"/>
      <c r="E79" s="264"/>
      <c r="F79" s="304" t="s">
        <v>62</v>
      </c>
      <c r="G79" s="305"/>
      <c r="H79" s="266">
        <v>200000</v>
      </c>
      <c r="I79" s="267"/>
      <c r="K79" s="24"/>
    </row>
    <row r="80" spans="1:11" s="19" customFormat="1" ht="21.95" customHeight="1">
      <c r="A80" s="113">
        <v>5</v>
      </c>
      <c r="B80" s="35" t="s">
        <v>408</v>
      </c>
      <c r="C80" s="264" t="s">
        <v>13</v>
      </c>
      <c r="D80" s="264"/>
      <c r="E80" s="264"/>
      <c r="F80" s="304" t="s">
        <v>62</v>
      </c>
      <c r="G80" s="305"/>
      <c r="H80" s="266">
        <v>210000</v>
      </c>
      <c r="I80" s="267"/>
      <c r="K80" s="24"/>
    </row>
    <row r="81" spans="1:11" s="19" customFormat="1" ht="21.95" customHeight="1">
      <c r="A81" s="113">
        <v>6</v>
      </c>
      <c r="B81" s="35" t="s">
        <v>408</v>
      </c>
      <c r="C81" s="264" t="s">
        <v>13</v>
      </c>
      <c r="D81" s="264"/>
      <c r="E81" s="264"/>
      <c r="F81" s="304" t="s">
        <v>62</v>
      </c>
      <c r="G81" s="305"/>
      <c r="H81" s="266">
        <v>1000000</v>
      </c>
      <c r="I81" s="267"/>
      <c r="K81" s="24"/>
    </row>
    <row r="82" spans="1:11" s="19" customFormat="1" ht="21.95" customHeight="1">
      <c r="A82" s="113">
        <v>7</v>
      </c>
      <c r="B82" s="35" t="s">
        <v>408</v>
      </c>
      <c r="C82" s="264" t="s">
        <v>13</v>
      </c>
      <c r="D82" s="264"/>
      <c r="E82" s="264"/>
      <c r="F82" s="304" t="s">
        <v>62</v>
      </c>
      <c r="G82" s="305"/>
      <c r="H82" s="266">
        <v>500000</v>
      </c>
      <c r="I82" s="267"/>
      <c r="K82" s="24"/>
    </row>
    <row r="83" spans="1:11" s="19" customFormat="1" ht="21.95" customHeight="1">
      <c r="A83" s="113">
        <v>8</v>
      </c>
      <c r="B83" s="35" t="s">
        <v>408</v>
      </c>
      <c r="C83" s="264" t="s">
        <v>13</v>
      </c>
      <c r="D83" s="264"/>
      <c r="E83" s="264"/>
      <c r="F83" s="304" t="s">
        <v>62</v>
      </c>
      <c r="G83" s="305"/>
      <c r="H83" s="266">
        <v>1000000</v>
      </c>
      <c r="I83" s="267"/>
      <c r="K83" s="24"/>
    </row>
    <row r="84" spans="1:11" s="19" customFormat="1" ht="21.95" customHeight="1">
      <c r="A84" s="113">
        <v>9</v>
      </c>
      <c r="B84" s="35" t="s">
        <v>408</v>
      </c>
      <c r="C84" s="264" t="s">
        <v>13</v>
      </c>
      <c r="D84" s="264"/>
      <c r="E84" s="264"/>
      <c r="F84" s="304" t="s">
        <v>62</v>
      </c>
      <c r="G84" s="305"/>
      <c r="H84" s="266">
        <v>500000</v>
      </c>
      <c r="I84" s="267"/>
      <c r="K84" s="24"/>
    </row>
    <row r="85" spans="1:11" s="19" customFormat="1" ht="21.95" customHeight="1">
      <c r="A85" s="113">
        <v>10</v>
      </c>
      <c r="B85" s="35" t="s">
        <v>408</v>
      </c>
      <c r="C85" s="264" t="s">
        <v>13</v>
      </c>
      <c r="D85" s="264"/>
      <c r="E85" s="264"/>
      <c r="F85" s="304" t="s">
        <v>62</v>
      </c>
      <c r="G85" s="305"/>
      <c r="H85" s="266">
        <v>750000</v>
      </c>
      <c r="I85" s="267"/>
      <c r="K85" s="24"/>
    </row>
    <row r="86" spans="1:11" s="19" customFormat="1" ht="21.95" customHeight="1">
      <c r="A86" s="113">
        <v>11</v>
      </c>
      <c r="B86" s="35" t="s">
        <v>408</v>
      </c>
      <c r="C86" s="264" t="s">
        <v>13</v>
      </c>
      <c r="D86" s="264"/>
      <c r="E86" s="264"/>
      <c r="F86" s="304" t="s">
        <v>62</v>
      </c>
      <c r="G86" s="305"/>
      <c r="H86" s="266">
        <v>60000</v>
      </c>
      <c r="I86" s="267"/>
      <c r="K86" s="24"/>
    </row>
    <row r="87" spans="1:11" s="19" customFormat="1" ht="21.95" customHeight="1">
      <c r="A87" s="113">
        <v>12</v>
      </c>
      <c r="B87" s="35" t="s">
        <v>409</v>
      </c>
      <c r="C87" s="268" t="s">
        <v>71</v>
      </c>
      <c r="D87" s="269"/>
      <c r="E87" s="270"/>
      <c r="F87" s="271" t="s">
        <v>78</v>
      </c>
      <c r="G87" s="272"/>
      <c r="H87" s="266">
        <f>F134/5</f>
        <v>1402600</v>
      </c>
      <c r="I87" s="267"/>
      <c r="K87" s="24"/>
    </row>
    <row r="88" spans="1:11" s="19" customFormat="1" ht="21.95" customHeight="1">
      <c r="A88" s="29"/>
      <c r="B88" s="72" t="s">
        <v>10</v>
      </c>
      <c r="C88" s="276" t="s">
        <v>425</v>
      </c>
      <c r="D88" s="281"/>
      <c r="E88" s="277"/>
      <c r="F88" s="62"/>
      <c r="G88" s="62"/>
      <c r="H88" s="297">
        <f>SUM(H76:H87)</f>
        <v>6592600</v>
      </c>
      <c r="I88" s="297"/>
      <c r="K88" s="24"/>
    </row>
    <row r="89" spans="1:11" s="19" customFormat="1" ht="30" customHeight="1">
      <c r="A89" s="77" t="s">
        <v>64</v>
      </c>
      <c r="B89" s="74" t="s">
        <v>65</v>
      </c>
      <c r="C89" s="43"/>
      <c r="D89" s="43"/>
      <c r="E89" s="43"/>
      <c r="F89" s="43"/>
      <c r="G89" s="43"/>
      <c r="H89" s="43"/>
      <c r="I89" s="44"/>
      <c r="K89" s="24"/>
    </row>
    <row r="90" spans="1:11" s="19" customFormat="1" ht="33" customHeight="1" thickBot="1">
      <c r="A90" s="46" t="s">
        <v>0</v>
      </c>
      <c r="B90" s="84" t="s">
        <v>53</v>
      </c>
      <c r="C90" s="85" t="s">
        <v>54</v>
      </c>
      <c r="D90" s="321" t="s">
        <v>55</v>
      </c>
      <c r="E90" s="321"/>
      <c r="F90" s="321" t="s">
        <v>56</v>
      </c>
      <c r="G90" s="321"/>
      <c r="H90" s="321" t="s">
        <v>57</v>
      </c>
      <c r="I90" s="321"/>
      <c r="K90" s="24"/>
    </row>
    <row r="91" spans="1:11" s="19" customFormat="1" ht="30" customHeight="1">
      <c r="A91" s="36" t="s">
        <v>255</v>
      </c>
      <c r="B91" s="35" t="s">
        <v>410</v>
      </c>
      <c r="C91" s="37" t="s">
        <v>388</v>
      </c>
      <c r="D91" s="268" t="s">
        <v>13</v>
      </c>
      <c r="E91" s="270"/>
      <c r="F91" s="523" t="s">
        <v>389</v>
      </c>
      <c r="G91" s="524"/>
      <c r="H91" s="527">
        <v>13160000</v>
      </c>
      <c r="I91" s="527"/>
      <c r="K91" s="24"/>
    </row>
    <row r="92" spans="1:11" s="19" customFormat="1" ht="30" customHeight="1">
      <c r="A92" s="36" t="s">
        <v>258</v>
      </c>
      <c r="B92" s="35" t="s">
        <v>410</v>
      </c>
      <c r="C92" s="37" t="s">
        <v>388</v>
      </c>
      <c r="D92" s="268" t="s">
        <v>13</v>
      </c>
      <c r="E92" s="270"/>
      <c r="F92" s="523" t="s">
        <v>389</v>
      </c>
      <c r="G92" s="524"/>
      <c r="H92" s="527">
        <v>11000000</v>
      </c>
      <c r="I92" s="527"/>
      <c r="K92" s="24"/>
    </row>
    <row r="93" spans="1:11" s="19" customFormat="1" ht="24.95" customHeight="1">
      <c r="A93" s="36" t="s">
        <v>259</v>
      </c>
      <c r="B93" s="35" t="s">
        <v>410</v>
      </c>
      <c r="C93" s="37" t="s">
        <v>61</v>
      </c>
      <c r="D93" s="268" t="s">
        <v>13</v>
      </c>
      <c r="E93" s="270"/>
      <c r="F93" s="292" t="s">
        <v>62</v>
      </c>
      <c r="G93" s="293"/>
      <c r="H93" s="527">
        <v>18705000</v>
      </c>
      <c r="I93" s="527"/>
      <c r="K93" s="24"/>
    </row>
    <row r="94" spans="1:11" s="19" customFormat="1" ht="30" customHeight="1">
      <c r="A94" s="36" t="s">
        <v>260</v>
      </c>
      <c r="B94" s="35" t="s">
        <v>411</v>
      </c>
      <c r="C94" s="37" t="s">
        <v>388</v>
      </c>
      <c r="D94" s="268" t="s">
        <v>13</v>
      </c>
      <c r="E94" s="270"/>
      <c r="F94" s="523" t="s">
        <v>389</v>
      </c>
      <c r="G94" s="524"/>
      <c r="H94" s="527">
        <v>8000000</v>
      </c>
      <c r="I94" s="527"/>
      <c r="K94" s="24"/>
    </row>
    <row r="95" spans="1:11" s="19" customFormat="1" ht="30" customHeight="1">
      <c r="A95" s="36" t="s">
        <v>261</v>
      </c>
      <c r="B95" s="35" t="s">
        <v>411</v>
      </c>
      <c r="C95" s="37" t="s">
        <v>388</v>
      </c>
      <c r="D95" s="268" t="s">
        <v>13</v>
      </c>
      <c r="E95" s="270"/>
      <c r="F95" s="523" t="s">
        <v>389</v>
      </c>
      <c r="G95" s="524"/>
      <c r="H95" s="527">
        <v>12000000</v>
      </c>
      <c r="I95" s="527"/>
      <c r="K95" s="24"/>
    </row>
    <row r="96" spans="1:11" s="19" customFormat="1" ht="30" customHeight="1">
      <c r="A96" s="36" t="s">
        <v>264</v>
      </c>
      <c r="B96" s="35" t="s">
        <v>412</v>
      </c>
      <c r="C96" s="37" t="s">
        <v>388</v>
      </c>
      <c r="D96" s="268" t="s">
        <v>13</v>
      </c>
      <c r="E96" s="270"/>
      <c r="F96" s="523" t="s">
        <v>389</v>
      </c>
      <c r="G96" s="524"/>
      <c r="H96" s="527">
        <v>22000000</v>
      </c>
      <c r="I96" s="527"/>
      <c r="K96" s="24"/>
    </row>
    <row r="97" spans="1:11" s="19" customFormat="1" ht="30" customHeight="1">
      <c r="A97" s="36" t="s">
        <v>265</v>
      </c>
      <c r="B97" s="35" t="s">
        <v>412</v>
      </c>
      <c r="C97" s="37" t="s">
        <v>388</v>
      </c>
      <c r="D97" s="268" t="s">
        <v>13</v>
      </c>
      <c r="E97" s="270"/>
      <c r="F97" s="523" t="s">
        <v>389</v>
      </c>
      <c r="G97" s="524"/>
      <c r="H97" s="527">
        <v>7000000</v>
      </c>
      <c r="I97" s="527"/>
      <c r="K97" s="24"/>
    </row>
    <row r="98" spans="1:11" s="19" customFormat="1" ht="24" customHeight="1">
      <c r="A98" s="36" t="s">
        <v>268</v>
      </c>
      <c r="B98" s="35" t="s">
        <v>412</v>
      </c>
      <c r="C98" s="37" t="s">
        <v>61</v>
      </c>
      <c r="D98" s="531" t="s">
        <v>13</v>
      </c>
      <c r="E98" s="532"/>
      <c r="F98" s="292" t="s">
        <v>59</v>
      </c>
      <c r="G98" s="293"/>
      <c r="H98" s="527">
        <v>20000000</v>
      </c>
      <c r="I98" s="527"/>
      <c r="K98" s="24"/>
    </row>
    <row r="99" spans="1:11" s="19" customFormat="1" ht="24" customHeight="1">
      <c r="A99" s="36" t="s">
        <v>270</v>
      </c>
      <c r="B99" s="35" t="s">
        <v>413</v>
      </c>
      <c r="C99" s="37" t="s">
        <v>58</v>
      </c>
      <c r="D99" s="533" t="s">
        <v>146</v>
      </c>
      <c r="E99" s="534"/>
      <c r="F99" s="537" t="s">
        <v>263</v>
      </c>
      <c r="G99" s="538"/>
      <c r="H99" s="527">
        <v>2625000</v>
      </c>
      <c r="I99" s="527"/>
      <c r="K99" s="24"/>
    </row>
    <row r="100" spans="1:11" s="19" customFormat="1" ht="24" customHeight="1">
      <c r="A100" s="36" t="s">
        <v>271</v>
      </c>
      <c r="B100" s="35" t="s">
        <v>413</v>
      </c>
      <c r="C100" s="37" t="s">
        <v>58</v>
      </c>
      <c r="D100" s="535" t="s">
        <v>123</v>
      </c>
      <c r="E100" s="536"/>
      <c r="F100" s="537" t="s">
        <v>263</v>
      </c>
      <c r="G100" s="538"/>
      <c r="H100" s="527">
        <v>1009176</v>
      </c>
      <c r="I100" s="527"/>
      <c r="K100" s="24"/>
    </row>
    <row r="101" spans="1:11" s="19" customFormat="1" ht="30" customHeight="1">
      <c r="A101" s="36" t="s">
        <v>272</v>
      </c>
      <c r="B101" s="35" t="s">
        <v>414</v>
      </c>
      <c r="C101" s="37" t="s">
        <v>388</v>
      </c>
      <c r="D101" s="268" t="s">
        <v>13</v>
      </c>
      <c r="E101" s="270"/>
      <c r="F101" s="523" t="s">
        <v>389</v>
      </c>
      <c r="G101" s="524"/>
      <c r="H101" s="527">
        <v>8000000</v>
      </c>
      <c r="I101" s="527"/>
      <c r="K101" s="24"/>
    </row>
    <row r="102" spans="1:11" s="19" customFormat="1" ht="30" customHeight="1">
      <c r="A102" s="36" t="s">
        <v>273</v>
      </c>
      <c r="B102" s="35" t="s">
        <v>414</v>
      </c>
      <c r="C102" s="33" t="s">
        <v>388</v>
      </c>
      <c r="D102" s="268" t="s">
        <v>415</v>
      </c>
      <c r="E102" s="270"/>
      <c r="F102" s="523" t="s">
        <v>389</v>
      </c>
      <c r="G102" s="524"/>
      <c r="H102" s="513">
        <v>8000000</v>
      </c>
      <c r="I102" s="513"/>
      <c r="K102" s="24"/>
    </row>
    <row r="103" spans="1:11" s="19" customFormat="1" ht="30" customHeight="1">
      <c r="A103" s="36" t="s">
        <v>275</v>
      </c>
      <c r="B103" s="35" t="s">
        <v>416</v>
      </c>
      <c r="C103" s="33" t="s">
        <v>388</v>
      </c>
      <c r="D103" s="268" t="s">
        <v>417</v>
      </c>
      <c r="E103" s="270"/>
      <c r="F103" s="523" t="s">
        <v>389</v>
      </c>
      <c r="G103" s="524"/>
      <c r="H103" s="513">
        <v>7000000</v>
      </c>
      <c r="I103" s="513"/>
      <c r="K103" s="24"/>
    </row>
    <row r="104" spans="1:11" s="19" customFormat="1" ht="30" customHeight="1">
      <c r="A104" s="36" t="s">
        <v>276</v>
      </c>
      <c r="B104" s="35" t="s">
        <v>416</v>
      </c>
      <c r="C104" s="37" t="s">
        <v>388</v>
      </c>
      <c r="D104" s="268" t="s">
        <v>13</v>
      </c>
      <c r="E104" s="270"/>
      <c r="F104" s="523" t="s">
        <v>389</v>
      </c>
      <c r="G104" s="524"/>
      <c r="H104" s="266">
        <v>10000000</v>
      </c>
      <c r="I104" s="267"/>
      <c r="K104" s="24"/>
    </row>
    <row r="105" spans="1:11" s="19" customFormat="1" ht="18" customHeight="1">
      <c r="A105" s="36" t="s">
        <v>277</v>
      </c>
      <c r="B105" s="35" t="s">
        <v>408</v>
      </c>
      <c r="C105" s="37" t="s">
        <v>61</v>
      </c>
      <c r="D105" s="268" t="s">
        <v>13</v>
      </c>
      <c r="E105" s="270"/>
      <c r="F105" s="292" t="s">
        <v>59</v>
      </c>
      <c r="G105" s="293"/>
      <c r="H105" s="266">
        <v>5550000</v>
      </c>
      <c r="I105" s="267"/>
      <c r="K105" s="24"/>
    </row>
    <row r="106" spans="1:11" s="19" customFormat="1" ht="18" customHeight="1">
      <c r="A106" s="36" t="s">
        <v>278</v>
      </c>
      <c r="B106" s="35" t="s">
        <v>408</v>
      </c>
      <c r="C106" s="37" t="s">
        <v>61</v>
      </c>
      <c r="D106" s="268" t="s">
        <v>13</v>
      </c>
      <c r="E106" s="270"/>
      <c r="F106" s="292" t="s">
        <v>59</v>
      </c>
      <c r="G106" s="293"/>
      <c r="H106" s="266">
        <v>4050000</v>
      </c>
      <c r="I106" s="267"/>
      <c r="K106" s="24"/>
    </row>
    <row r="107" spans="1:11" s="19" customFormat="1" ht="18" customHeight="1">
      <c r="A107" s="36" t="s">
        <v>279</v>
      </c>
      <c r="B107" s="35" t="s">
        <v>408</v>
      </c>
      <c r="C107" s="37" t="s">
        <v>61</v>
      </c>
      <c r="D107" s="268" t="s">
        <v>13</v>
      </c>
      <c r="E107" s="270"/>
      <c r="F107" s="292" t="s">
        <v>59</v>
      </c>
      <c r="G107" s="293"/>
      <c r="H107" s="266">
        <v>3500000</v>
      </c>
      <c r="I107" s="267"/>
      <c r="K107" s="24"/>
    </row>
    <row r="108" spans="1:11" s="19" customFormat="1" ht="18" customHeight="1">
      <c r="A108" s="36" t="s">
        <v>280</v>
      </c>
      <c r="B108" s="35" t="s">
        <v>408</v>
      </c>
      <c r="C108" s="37" t="s">
        <v>61</v>
      </c>
      <c r="D108" s="268" t="s">
        <v>13</v>
      </c>
      <c r="E108" s="270"/>
      <c r="F108" s="292" t="s">
        <v>59</v>
      </c>
      <c r="G108" s="293"/>
      <c r="H108" s="266">
        <v>25800000</v>
      </c>
      <c r="I108" s="267"/>
      <c r="K108" s="24">
        <v>16</v>
      </c>
    </row>
    <row r="109" spans="1:11" s="19" customFormat="1" ht="18" customHeight="1">
      <c r="A109" s="36" t="s">
        <v>282</v>
      </c>
      <c r="B109" s="35" t="s">
        <v>408</v>
      </c>
      <c r="C109" s="37" t="s">
        <v>61</v>
      </c>
      <c r="D109" s="268" t="s">
        <v>13</v>
      </c>
      <c r="E109" s="270"/>
      <c r="F109" s="292" t="s">
        <v>62</v>
      </c>
      <c r="G109" s="293"/>
      <c r="H109" s="266">
        <v>5500000</v>
      </c>
      <c r="I109" s="267"/>
      <c r="K109" s="24">
        <v>94</v>
      </c>
    </row>
    <row r="110" spans="1:11" s="19" customFormat="1" ht="18" customHeight="1">
      <c r="A110" s="36" t="s">
        <v>283</v>
      </c>
      <c r="B110" s="35" t="s">
        <v>408</v>
      </c>
      <c r="C110" s="37" t="s">
        <v>58</v>
      </c>
      <c r="D110" s="268" t="s">
        <v>13</v>
      </c>
      <c r="E110" s="270"/>
      <c r="F110" s="292" t="s">
        <v>59</v>
      </c>
      <c r="G110" s="293"/>
      <c r="H110" s="312">
        <v>2000000</v>
      </c>
      <c r="I110" s="312"/>
      <c r="K110" s="24">
        <v>9</v>
      </c>
    </row>
    <row r="111" spans="1:11" s="19" customFormat="1" ht="18" customHeight="1">
      <c r="A111" s="36" t="s">
        <v>284</v>
      </c>
      <c r="B111" s="35" t="s">
        <v>408</v>
      </c>
      <c r="C111" s="37" t="s">
        <v>58</v>
      </c>
      <c r="D111" s="268" t="s">
        <v>13</v>
      </c>
      <c r="E111" s="270"/>
      <c r="F111" s="292" t="s">
        <v>59</v>
      </c>
      <c r="G111" s="293"/>
      <c r="H111" s="266">
        <v>400000</v>
      </c>
      <c r="I111" s="267"/>
      <c r="K111" s="24">
        <v>3</v>
      </c>
    </row>
    <row r="112" spans="1:11" s="19" customFormat="1" ht="18" customHeight="1">
      <c r="A112" s="36" t="s">
        <v>285</v>
      </c>
      <c r="B112" s="35" t="s">
        <v>408</v>
      </c>
      <c r="C112" s="37" t="s">
        <v>58</v>
      </c>
      <c r="D112" s="268" t="s">
        <v>13</v>
      </c>
      <c r="E112" s="270"/>
      <c r="F112" s="292" t="s">
        <v>59</v>
      </c>
      <c r="G112" s="293"/>
      <c r="H112" s="266">
        <v>1000000</v>
      </c>
      <c r="I112" s="267"/>
      <c r="K112" s="24">
        <f>SUM(K108:K111)</f>
        <v>122</v>
      </c>
    </row>
    <row r="113" spans="1:11" s="19" customFormat="1" ht="18" customHeight="1">
      <c r="A113" s="36" t="s">
        <v>287</v>
      </c>
      <c r="B113" s="35" t="s">
        <v>408</v>
      </c>
      <c r="C113" s="37" t="s">
        <v>61</v>
      </c>
      <c r="D113" s="268" t="s">
        <v>13</v>
      </c>
      <c r="E113" s="270"/>
      <c r="F113" s="292" t="s">
        <v>59</v>
      </c>
      <c r="G113" s="293"/>
      <c r="H113" s="266">
        <v>1000000</v>
      </c>
      <c r="I113" s="267"/>
      <c r="K113" s="24"/>
    </row>
    <row r="114" spans="1:11" s="19" customFormat="1" ht="20.100000000000001" customHeight="1">
      <c r="A114" s="36" t="s">
        <v>289</v>
      </c>
      <c r="B114" s="35" t="s">
        <v>408</v>
      </c>
      <c r="C114" s="37" t="s">
        <v>61</v>
      </c>
      <c r="D114" s="268" t="s">
        <v>13</v>
      </c>
      <c r="E114" s="270"/>
      <c r="F114" s="313" t="s">
        <v>106</v>
      </c>
      <c r="G114" s="314"/>
      <c r="H114" s="266">
        <v>16000000</v>
      </c>
      <c r="I114" s="267"/>
      <c r="K114" s="24"/>
    </row>
    <row r="115" spans="1:11" s="19" customFormat="1" ht="18.95" customHeight="1">
      <c r="A115" s="36" t="s">
        <v>290</v>
      </c>
      <c r="B115" s="35" t="s">
        <v>418</v>
      </c>
      <c r="C115" s="37" t="s">
        <v>58</v>
      </c>
      <c r="D115" s="268" t="s">
        <v>13</v>
      </c>
      <c r="E115" s="270"/>
      <c r="F115" s="292" t="s">
        <v>99</v>
      </c>
      <c r="G115" s="293"/>
      <c r="H115" s="266">
        <v>250000</v>
      </c>
      <c r="I115" s="267"/>
      <c r="K115" s="24"/>
    </row>
    <row r="116" spans="1:11" s="19" customFormat="1" ht="18.95" customHeight="1">
      <c r="A116" s="36" t="s">
        <v>292</v>
      </c>
      <c r="B116" s="35" t="s">
        <v>419</v>
      </c>
      <c r="C116" s="37" t="s">
        <v>58</v>
      </c>
      <c r="D116" s="268" t="s">
        <v>13</v>
      </c>
      <c r="E116" s="270"/>
      <c r="F116" s="292" t="s">
        <v>99</v>
      </c>
      <c r="G116" s="293"/>
      <c r="H116" s="266">
        <v>2000000</v>
      </c>
      <c r="I116" s="267"/>
      <c r="K116" s="24"/>
    </row>
    <row r="117" spans="1:11" s="19" customFormat="1" ht="18.95" customHeight="1">
      <c r="A117" s="36" t="s">
        <v>293</v>
      </c>
      <c r="B117" s="35" t="s">
        <v>419</v>
      </c>
      <c r="C117" s="37" t="s">
        <v>58</v>
      </c>
      <c r="D117" s="268" t="s">
        <v>13</v>
      </c>
      <c r="E117" s="270"/>
      <c r="F117" s="292" t="s">
        <v>59</v>
      </c>
      <c r="G117" s="293"/>
      <c r="H117" s="266">
        <v>2000000</v>
      </c>
      <c r="I117" s="267"/>
      <c r="K117" s="24"/>
    </row>
    <row r="118" spans="1:11" s="19" customFormat="1" ht="18.95" customHeight="1">
      <c r="A118" s="36" t="s">
        <v>294</v>
      </c>
      <c r="B118" s="35" t="s">
        <v>419</v>
      </c>
      <c r="C118" s="37" t="s">
        <v>58</v>
      </c>
      <c r="D118" s="268" t="s">
        <v>13</v>
      </c>
      <c r="E118" s="270"/>
      <c r="F118" s="292" t="s">
        <v>59</v>
      </c>
      <c r="G118" s="293"/>
      <c r="H118" s="266">
        <v>1000000</v>
      </c>
      <c r="I118" s="267"/>
      <c r="K118" s="24"/>
    </row>
    <row r="119" spans="1:11" s="19" customFormat="1" ht="18.95" customHeight="1">
      <c r="A119" s="36" t="s">
        <v>295</v>
      </c>
      <c r="B119" s="35" t="s">
        <v>419</v>
      </c>
      <c r="C119" s="33" t="s">
        <v>58</v>
      </c>
      <c r="D119" s="268" t="s">
        <v>13</v>
      </c>
      <c r="E119" s="270"/>
      <c r="F119" s="292" t="s">
        <v>59</v>
      </c>
      <c r="G119" s="293"/>
      <c r="H119" s="266">
        <v>1000000</v>
      </c>
      <c r="I119" s="267"/>
      <c r="K119" s="24"/>
    </row>
    <row r="120" spans="1:11" s="19" customFormat="1" ht="18.95" customHeight="1">
      <c r="A120" s="36" t="s">
        <v>296</v>
      </c>
      <c r="B120" s="35" t="s">
        <v>419</v>
      </c>
      <c r="C120" s="33" t="s">
        <v>58</v>
      </c>
      <c r="D120" s="268" t="s">
        <v>13</v>
      </c>
      <c r="E120" s="270"/>
      <c r="F120" s="292" t="s">
        <v>59</v>
      </c>
      <c r="G120" s="293"/>
      <c r="H120" s="266">
        <v>1500000</v>
      </c>
      <c r="I120" s="267"/>
      <c r="K120" s="24"/>
    </row>
    <row r="121" spans="1:11" s="19" customFormat="1" ht="18.95" customHeight="1">
      <c r="A121" s="36" t="s">
        <v>297</v>
      </c>
      <c r="B121" s="35" t="s">
        <v>419</v>
      </c>
      <c r="C121" s="33" t="s">
        <v>58</v>
      </c>
      <c r="D121" s="268" t="s">
        <v>13</v>
      </c>
      <c r="E121" s="270"/>
      <c r="F121" s="292" t="s">
        <v>59</v>
      </c>
      <c r="G121" s="293"/>
      <c r="H121" s="266">
        <v>1500000</v>
      </c>
      <c r="I121" s="267"/>
      <c r="K121" s="24"/>
    </row>
    <row r="122" spans="1:11" s="19" customFormat="1" ht="18.95" customHeight="1">
      <c r="A122" s="36" t="s">
        <v>298</v>
      </c>
      <c r="B122" s="35" t="s">
        <v>419</v>
      </c>
      <c r="C122" s="33" t="s">
        <v>58</v>
      </c>
      <c r="D122" s="268" t="s">
        <v>13</v>
      </c>
      <c r="E122" s="270"/>
      <c r="F122" s="292" t="s">
        <v>59</v>
      </c>
      <c r="G122" s="293"/>
      <c r="H122" s="266">
        <v>1500000</v>
      </c>
      <c r="I122" s="267"/>
      <c r="K122" s="24"/>
    </row>
    <row r="123" spans="1:11" s="19" customFormat="1" ht="18.95" customHeight="1">
      <c r="A123" s="36" t="s">
        <v>299</v>
      </c>
      <c r="B123" s="35" t="s">
        <v>419</v>
      </c>
      <c r="C123" s="33" t="s">
        <v>58</v>
      </c>
      <c r="D123" s="268" t="s">
        <v>13</v>
      </c>
      <c r="E123" s="270"/>
      <c r="F123" s="292" t="s">
        <v>59</v>
      </c>
      <c r="G123" s="293"/>
      <c r="H123" s="266">
        <v>1500000</v>
      </c>
      <c r="I123" s="267"/>
      <c r="K123" s="24"/>
    </row>
    <row r="124" spans="1:11" s="19" customFormat="1" ht="18.95" customHeight="1">
      <c r="A124" s="36" t="s">
        <v>300</v>
      </c>
      <c r="B124" s="35" t="s">
        <v>419</v>
      </c>
      <c r="C124" s="33" t="s">
        <v>58</v>
      </c>
      <c r="D124" s="268" t="s">
        <v>13</v>
      </c>
      <c r="E124" s="270"/>
      <c r="F124" s="292" t="s">
        <v>59</v>
      </c>
      <c r="G124" s="293"/>
      <c r="H124" s="266">
        <v>2000000</v>
      </c>
      <c r="I124" s="267"/>
      <c r="K124" s="24"/>
    </row>
    <row r="125" spans="1:11" s="19" customFormat="1" ht="18.95" customHeight="1">
      <c r="A125" s="36" t="s">
        <v>301</v>
      </c>
      <c r="B125" s="35" t="s">
        <v>419</v>
      </c>
      <c r="C125" s="33" t="s">
        <v>58</v>
      </c>
      <c r="D125" s="268" t="s">
        <v>13</v>
      </c>
      <c r="E125" s="270"/>
      <c r="F125" s="292" t="s">
        <v>59</v>
      </c>
      <c r="G125" s="293"/>
      <c r="H125" s="266">
        <v>2000000</v>
      </c>
      <c r="I125" s="267"/>
      <c r="K125" s="24"/>
    </row>
    <row r="126" spans="1:11" s="19" customFormat="1" ht="18.95" customHeight="1">
      <c r="A126" s="36" t="s">
        <v>302</v>
      </c>
      <c r="B126" s="35" t="s">
        <v>419</v>
      </c>
      <c r="C126" s="33" t="s">
        <v>58</v>
      </c>
      <c r="D126" s="268" t="s">
        <v>13</v>
      </c>
      <c r="E126" s="270"/>
      <c r="F126" s="292" t="s">
        <v>59</v>
      </c>
      <c r="G126" s="293"/>
      <c r="H126" s="266">
        <v>1500000</v>
      </c>
      <c r="I126" s="267"/>
      <c r="K126" s="24"/>
    </row>
    <row r="127" spans="1:11" s="19" customFormat="1" ht="18.95" customHeight="1">
      <c r="A127" s="36" t="s">
        <v>303</v>
      </c>
      <c r="B127" s="35" t="s">
        <v>419</v>
      </c>
      <c r="C127" s="33" t="s">
        <v>58</v>
      </c>
      <c r="D127" s="268" t="s">
        <v>13</v>
      </c>
      <c r="E127" s="270"/>
      <c r="F127" s="292" t="s">
        <v>59</v>
      </c>
      <c r="G127" s="293"/>
      <c r="H127" s="266">
        <v>1000000</v>
      </c>
      <c r="I127" s="267"/>
      <c r="K127" s="24"/>
    </row>
    <row r="128" spans="1:11" s="19" customFormat="1" ht="18.95" customHeight="1">
      <c r="A128" s="36" t="s">
        <v>305</v>
      </c>
      <c r="B128" s="35" t="s">
        <v>419</v>
      </c>
      <c r="C128" s="33" t="s">
        <v>58</v>
      </c>
      <c r="D128" s="268" t="s">
        <v>13</v>
      </c>
      <c r="E128" s="270"/>
      <c r="F128" s="292" t="s">
        <v>420</v>
      </c>
      <c r="G128" s="293"/>
      <c r="H128" s="266">
        <v>500000</v>
      </c>
      <c r="I128" s="267"/>
      <c r="K128" s="24"/>
    </row>
    <row r="129" spans="1:11" s="19" customFormat="1" ht="18.95" customHeight="1">
      <c r="A129" s="36" t="s">
        <v>306</v>
      </c>
      <c r="B129" s="35" t="s">
        <v>419</v>
      </c>
      <c r="C129" s="33" t="s">
        <v>58</v>
      </c>
      <c r="D129" s="268" t="s">
        <v>13</v>
      </c>
      <c r="E129" s="270"/>
      <c r="F129" s="292" t="s">
        <v>99</v>
      </c>
      <c r="G129" s="293"/>
      <c r="H129" s="266">
        <v>2500000</v>
      </c>
      <c r="I129" s="267"/>
      <c r="K129" s="24"/>
    </row>
    <row r="130" spans="1:11" s="19" customFormat="1" ht="18.95" customHeight="1">
      <c r="A130" s="36" t="s">
        <v>307</v>
      </c>
      <c r="B130" s="35" t="s">
        <v>409</v>
      </c>
      <c r="C130" s="33" t="s">
        <v>98</v>
      </c>
      <c r="D130" s="268" t="s">
        <v>82</v>
      </c>
      <c r="E130" s="270"/>
      <c r="F130" s="271" t="s">
        <v>78</v>
      </c>
      <c r="G130" s="272"/>
      <c r="H130" s="322">
        <f>D134/8</f>
        <v>17389738.875</v>
      </c>
      <c r="I130" s="323"/>
      <c r="K130" s="24"/>
    </row>
    <row r="131" spans="1:11" s="19" customFormat="1" ht="20.100000000000001" customHeight="1">
      <c r="A131" s="75"/>
      <c r="B131" s="256" t="s">
        <v>81</v>
      </c>
      <c r="C131" s="257"/>
      <c r="D131" s="317" t="s">
        <v>424</v>
      </c>
      <c r="E131" s="318"/>
      <c r="F131" s="268"/>
      <c r="G131" s="270"/>
      <c r="H131" s="298">
        <f>SUM(H91:H130)</f>
        <v>252438914.875</v>
      </c>
      <c r="I131" s="299"/>
      <c r="K131" s="24"/>
    </row>
    <row r="132" spans="1:11" ht="35.1" customHeight="1">
      <c r="A132" s="510" t="s">
        <v>80</v>
      </c>
      <c r="B132" s="511"/>
      <c r="C132" s="511"/>
      <c r="D132" s="511"/>
      <c r="E132" s="511"/>
      <c r="F132" s="511"/>
      <c r="G132" s="511"/>
      <c r="H132" s="511"/>
      <c r="I132" s="512"/>
    </row>
    <row r="133" spans="1:11" ht="36.950000000000003" customHeight="1">
      <c r="A133" s="149" t="s">
        <v>0</v>
      </c>
      <c r="B133" s="147" t="s">
        <v>79</v>
      </c>
      <c r="C133" s="148"/>
      <c r="D133" s="358" t="s">
        <v>3</v>
      </c>
      <c r="E133" s="360"/>
      <c r="F133" s="358" t="s">
        <v>5</v>
      </c>
      <c r="G133" s="360"/>
      <c r="H133" s="425" t="s">
        <v>10</v>
      </c>
      <c r="I133" s="426"/>
    </row>
    <row r="134" spans="1:11" ht="30" customHeight="1">
      <c r="A134" s="149">
        <v>1</v>
      </c>
      <c r="B134" s="150" t="s">
        <v>421</v>
      </c>
      <c r="C134" s="148"/>
      <c r="D134" s="376">
        <f>C72+C54+C45</f>
        <v>139117911</v>
      </c>
      <c r="E134" s="377"/>
      <c r="F134" s="376">
        <f>E72+E54+E45</f>
        <v>7013000</v>
      </c>
      <c r="G134" s="377"/>
      <c r="H134" s="376">
        <f>D134+F134</f>
        <v>146130911</v>
      </c>
      <c r="I134" s="377"/>
      <c r="J134" s="138">
        <f>F134/5</f>
        <v>1402600</v>
      </c>
      <c r="K134" s="138"/>
    </row>
    <row r="135" spans="1:11" ht="30" customHeight="1">
      <c r="A135" s="149">
        <v>2</v>
      </c>
      <c r="B135" s="150" t="s">
        <v>395</v>
      </c>
      <c r="C135" s="148"/>
      <c r="D135" s="376">
        <v>151818802</v>
      </c>
      <c r="E135" s="377"/>
      <c r="F135" s="376">
        <v>6441432</v>
      </c>
      <c r="G135" s="377"/>
      <c r="H135" s="376">
        <f>D135+F135</f>
        <v>158260234</v>
      </c>
      <c r="I135" s="377"/>
      <c r="J135" s="138">
        <f>F134-J134</f>
        <v>5610400</v>
      </c>
      <c r="K135" s="138"/>
    </row>
    <row r="136" spans="1:11" ht="30" customHeight="1">
      <c r="A136" s="149">
        <v>3</v>
      </c>
      <c r="B136" s="150" t="s">
        <v>84</v>
      </c>
      <c r="C136" s="148"/>
      <c r="D136" s="427">
        <f>D134+D135</f>
        <v>290936713</v>
      </c>
      <c r="E136" s="428"/>
      <c r="F136" s="427">
        <f>F134+F135</f>
        <v>13454432</v>
      </c>
      <c r="G136" s="428"/>
      <c r="H136" s="427">
        <f>SUM(H134:H135)</f>
        <v>304391145</v>
      </c>
      <c r="I136" s="428"/>
      <c r="J136" s="247">
        <f>D134/8</f>
        <v>17389738.875</v>
      </c>
      <c r="K136" s="248"/>
    </row>
    <row r="137" spans="1:11" ht="30" customHeight="1">
      <c r="A137" s="149">
        <v>4</v>
      </c>
      <c r="B137" s="151" t="s">
        <v>422</v>
      </c>
      <c r="C137" s="148"/>
      <c r="D137" s="376">
        <f>H131</f>
        <v>252438914.875</v>
      </c>
      <c r="E137" s="377"/>
      <c r="F137" s="376">
        <f>H88</f>
        <v>6592600</v>
      </c>
      <c r="G137" s="377"/>
      <c r="H137" s="429">
        <f>D137+F137</f>
        <v>259031514.875</v>
      </c>
      <c r="I137" s="430"/>
      <c r="J137" s="248">
        <f>D134-J136</f>
        <v>121728172.125</v>
      </c>
      <c r="K137" s="138"/>
    </row>
    <row r="138" spans="1:11" ht="30" customHeight="1">
      <c r="A138" s="149">
        <v>5</v>
      </c>
      <c r="B138" s="151" t="s">
        <v>423</v>
      </c>
      <c r="C138" s="148"/>
      <c r="D138" s="427">
        <f>D136-D137</f>
        <v>38497798.125</v>
      </c>
      <c r="E138" s="428"/>
      <c r="F138" s="427">
        <f>F136-F137</f>
        <v>6861832</v>
      </c>
      <c r="G138" s="428"/>
      <c r="H138" s="427">
        <f>H136-H137</f>
        <v>45359630.125</v>
      </c>
      <c r="I138" s="428"/>
      <c r="K138" s="138"/>
    </row>
    <row r="139" spans="1:11" ht="30" customHeight="1">
      <c r="B139" s="152"/>
      <c r="C139" s="152"/>
      <c r="D139" s="152"/>
      <c r="E139" s="152"/>
      <c r="F139" s="153"/>
      <c r="G139" s="152"/>
      <c r="H139" s="152"/>
      <c r="I139" s="152"/>
    </row>
    <row r="140" spans="1:11" ht="15.95" customHeight="1">
      <c r="B140" s="154"/>
      <c r="C140" s="154"/>
      <c r="D140" s="354" t="s">
        <v>400</v>
      </c>
      <c r="E140" s="354"/>
      <c r="F140" s="354"/>
      <c r="G140" s="354"/>
      <c r="H140" s="354"/>
      <c r="I140" s="354"/>
    </row>
    <row r="141" spans="1:11" ht="15.95" customHeight="1">
      <c r="B141" s="155" t="s">
        <v>75</v>
      </c>
      <c r="C141" s="156"/>
      <c r="D141" s="152"/>
      <c r="E141" s="152"/>
      <c r="G141" s="156"/>
      <c r="H141" s="156"/>
      <c r="I141" s="156"/>
    </row>
    <row r="142" spans="1:11" ht="15.95" customHeight="1">
      <c r="B142" s="156" t="s">
        <v>74</v>
      </c>
      <c r="C142" s="152"/>
      <c r="D142" s="152"/>
      <c r="E142" s="152"/>
      <c r="F142" s="158"/>
      <c r="G142" s="156" t="s">
        <v>72</v>
      </c>
      <c r="H142" s="156"/>
      <c r="I142" s="159"/>
    </row>
    <row r="143" spans="1:11" ht="15.95" customHeight="1">
      <c r="B143" s="355"/>
      <c r="C143" s="160"/>
      <c r="D143" s="152"/>
      <c r="E143" s="152"/>
      <c r="G143" s="355"/>
      <c r="H143" s="160"/>
      <c r="I143" s="152"/>
    </row>
    <row r="144" spans="1:11" ht="15.95" customHeight="1">
      <c r="B144" s="355"/>
      <c r="C144" s="161"/>
      <c r="D144" s="152"/>
      <c r="E144" s="152"/>
      <c r="F144" s="162"/>
      <c r="G144" s="355"/>
      <c r="H144" s="152"/>
      <c r="I144" s="161"/>
    </row>
    <row r="145" spans="1:9" ht="21.95" customHeight="1">
      <c r="B145" s="161" t="s">
        <v>49</v>
      </c>
      <c r="C145" s="152"/>
      <c r="D145" s="152"/>
      <c r="E145" s="152"/>
      <c r="F145" s="163"/>
      <c r="G145" s="161" t="s">
        <v>73</v>
      </c>
      <c r="H145" s="161"/>
      <c r="I145" s="152"/>
    </row>
    <row r="146" spans="1:9" ht="30" customHeight="1">
      <c r="A146" s="173"/>
      <c r="B146" s="174"/>
      <c r="C146" s="173"/>
      <c r="D146" s="173"/>
      <c r="E146" s="173"/>
      <c r="F146" s="175"/>
      <c r="G146" s="174"/>
      <c r="H146" s="174"/>
      <c r="I146" s="173"/>
    </row>
    <row r="147" spans="1:9" ht="99.95" customHeight="1">
      <c r="A147" s="431" t="s">
        <v>148</v>
      </c>
      <c r="B147" s="431"/>
      <c r="C147" s="431"/>
      <c r="D147" s="431"/>
      <c r="E147" s="431"/>
      <c r="F147" s="431"/>
      <c r="G147" s="431"/>
      <c r="H147" s="431"/>
      <c r="I147" s="431"/>
    </row>
  </sheetData>
  <mergeCells count="220">
    <mergeCell ref="D140:I140"/>
    <mergeCell ref="B143:B144"/>
    <mergeCell ref="G143:G144"/>
    <mergeCell ref="A147:I147"/>
    <mergeCell ref="D137:E137"/>
    <mergeCell ref="F137:G137"/>
    <mergeCell ref="H137:I137"/>
    <mergeCell ref="D138:E138"/>
    <mergeCell ref="F138:G138"/>
    <mergeCell ref="H138:I138"/>
    <mergeCell ref="D135:E135"/>
    <mergeCell ref="F135:G135"/>
    <mergeCell ref="H135:I135"/>
    <mergeCell ref="D136:E136"/>
    <mergeCell ref="F136:G136"/>
    <mergeCell ref="H136:I136"/>
    <mergeCell ref="A132:I132"/>
    <mergeCell ref="D133:E133"/>
    <mergeCell ref="F133:G133"/>
    <mergeCell ref="H133:I133"/>
    <mergeCell ref="D134:E134"/>
    <mergeCell ref="F134:G134"/>
    <mergeCell ref="H134:I134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H104:I104"/>
    <mergeCell ref="D107:E107"/>
    <mergeCell ref="F107:G107"/>
    <mergeCell ref="H107:I107"/>
    <mergeCell ref="D108:E108"/>
    <mergeCell ref="F108:G108"/>
    <mergeCell ref="H108:I108"/>
    <mergeCell ref="F102:G102"/>
    <mergeCell ref="H102:I102"/>
    <mergeCell ref="F103:G103"/>
    <mergeCell ref="H103:I103"/>
    <mergeCell ref="D104:E104"/>
    <mergeCell ref="F104:G104"/>
    <mergeCell ref="D105:E105"/>
    <mergeCell ref="F105:G105"/>
    <mergeCell ref="H105:I105"/>
    <mergeCell ref="D106:E106"/>
    <mergeCell ref="F106:G106"/>
    <mergeCell ref="H106:I106"/>
    <mergeCell ref="C77:E77"/>
    <mergeCell ref="F77:G77"/>
    <mergeCell ref="H77:I77"/>
    <mergeCell ref="C78:E78"/>
    <mergeCell ref="F78:G78"/>
    <mergeCell ref="H78:I78"/>
    <mergeCell ref="A72:B72"/>
    <mergeCell ref="B73:I73"/>
    <mergeCell ref="C75:E75"/>
    <mergeCell ref="F75:G75"/>
    <mergeCell ref="H75:I75"/>
    <mergeCell ref="C76:E76"/>
    <mergeCell ref="F76:G76"/>
    <mergeCell ref="H76:I76"/>
    <mergeCell ref="A54:B54"/>
    <mergeCell ref="A55:I55"/>
    <mergeCell ref="A56:A57"/>
    <mergeCell ref="B56:B57"/>
    <mergeCell ref="C56:F56"/>
    <mergeCell ref="G56:G57"/>
    <mergeCell ref="H56:H57"/>
    <mergeCell ref="I56:I57"/>
    <mergeCell ref="I13:I14"/>
    <mergeCell ref="A45:B45"/>
    <mergeCell ref="A46:I46"/>
    <mergeCell ref="A47:A48"/>
    <mergeCell ref="B47:B48"/>
    <mergeCell ref="C47:F47"/>
    <mergeCell ref="G47:G48"/>
    <mergeCell ref="H47:H48"/>
    <mergeCell ref="I47:I48"/>
    <mergeCell ref="A7:I7"/>
    <mergeCell ref="A8:I8"/>
    <mergeCell ref="A10:I10"/>
    <mergeCell ref="A11:I11"/>
    <mergeCell ref="A12:I12"/>
    <mergeCell ref="A13:A14"/>
    <mergeCell ref="B13:B14"/>
    <mergeCell ref="C13:F13"/>
    <mergeCell ref="G13:G14"/>
    <mergeCell ref="H13:H14"/>
    <mergeCell ref="C79:E79"/>
    <mergeCell ref="F79:G79"/>
    <mergeCell ref="H79:I79"/>
    <mergeCell ref="C80:E80"/>
    <mergeCell ref="F80:G80"/>
    <mergeCell ref="H80:I80"/>
    <mergeCell ref="C82:E82"/>
    <mergeCell ref="F82:G82"/>
    <mergeCell ref="H82:I82"/>
    <mergeCell ref="C81:E81"/>
    <mergeCell ref="F81:G81"/>
    <mergeCell ref="H81:I81"/>
    <mergeCell ref="C83:E83"/>
    <mergeCell ref="F83:G83"/>
    <mergeCell ref="H83:I83"/>
    <mergeCell ref="C84:E84"/>
    <mergeCell ref="F84:G84"/>
    <mergeCell ref="H84:I84"/>
    <mergeCell ref="C85:E85"/>
    <mergeCell ref="F85:G85"/>
    <mergeCell ref="H85:I85"/>
    <mergeCell ref="C86:E86"/>
    <mergeCell ref="F86:G86"/>
    <mergeCell ref="H86:I86"/>
    <mergeCell ref="C87:E87"/>
    <mergeCell ref="F87:G87"/>
    <mergeCell ref="H87:I87"/>
    <mergeCell ref="C88:E88"/>
    <mergeCell ref="H88:I88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D99:E99"/>
    <mergeCell ref="D100:E100"/>
    <mergeCell ref="D101:E101"/>
    <mergeCell ref="D102:E102"/>
    <mergeCell ref="D103:E103"/>
    <mergeCell ref="F100:G100"/>
    <mergeCell ref="H100:I100"/>
    <mergeCell ref="F101:G101"/>
    <mergeCell ref="H101:I101"/>
    <mergeCell ref="F98:G98"/>
    <mergeCell ref="H98:I98"/>
    <mergeCell ref="F99:G99"/>
    <mergeCell ref="H99:I99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B131:C131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D131:E131"/>
    <mergeCell ref="F131:G131"/>
    <mergeCell ref="H131:I131"/>
  </mergeCells>
  <phoneticPr fontId="39" type="noConversion"/>
  <pageMargins left="0.6692913385826772" right="0.31496062992125984" top="0.55118110236220474" bottom="0.55118110236220474" header="0.31496062992125984" footer="0.31496062992125984"/>
  <pageSetup paperSize="9"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januari 2022 </vt:lpstr>
      <vt:lpstr>FEBRUARI 22 </vt:lpstr>
      <vt:lpstr>MARET 221</vt:lpstr>
      <vt:lpstr>APRIL 22</vt:lpstr>
      <vt:lpstr>MEI 22</vt:lpstr>
      <vt:lpstr>JUNI 22</vt:lpstr>
      <vt:lpstr>JULI 22</vt:lpstr>
      <vt:lpstr>agustus 22</vt:lpstr>
      <vt:lpstr>september 22</vt:lpstr>
      <vt:lpstr>oktober 22</vt:lpstr>
      <vt:lpstr>November 22</vt:lpstr>
      <vt:lpstr>desember 22</vt:lpstr>
      <vt:lpstr>nama muzaki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2023-01-02T08:35:34Z</cp:lastPrinted>
  <dcterms:created xsi:type="dcterms:W3CDTF">2016-10-18T04:20:36Z</dcterms:created>
  <dcterms:modified xsi:type="dcterms:W3CDTF">2023-04-03T03:23:34Z</dcterms:modified>
</cp:coreProperties>
</file>